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35" windowWidth="19095" windowHeight="99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9" i="1" l="1"/>
  <c r="M29" i="1"/>
  <c r="N29" i="1"/>
  <c r="O29" i="1"/>
  <c r="Q29" i="1"/>
  <c r="R29" i="1"/>
  <c r="S29" i="1"/>
  <c r="T29" i="1"/>
  <c r="U29" i="1"/>
  <c r="V29" i="1"/>
  <c r="P29" i="1"/>
  <c r="L20" i="1"/>
  <c r="M20" i="1"/>
  <c r="N20" i="1"/>
  <c r="O20" i="1"/>
  <c r="Q20" i="1"/>
  <c r="R20" i="1"/>
  <c r="S20" i="1"/>
  <c r="T20" i="1"/>
  <c r="U20" i="1"/>
  <c r="V20" i="1"/>
  <c r="P20" i="1"/>
  <c r="M41" i="1" l="1"/>
  <c r="N41" i="1"/>
  <c r="O41" i="1"/>
  <c r="Q41" i="1"/>
  <c r="R41" i="1"/>
  <c r="S41" i="1"/>
  <c r="T41" i="1"/>
  <c r="U41" i="1"/>
  <c r="V41" i="1"/>
  <c r="P41" i="1"/>
  <c r="L44" i="1"/>
  <c r="L43" i="1" l="1"/>
  <c r="L35" i="1"/>
  <c r="L34" i="1"/>
  <c r="L27" i="1" l="1"/>
  <c r="L26" i="1"/>
  <c r="L25" i="1"/>
  <c r="L24" i="1"/>
  <c r="L30" i="1" l="1"/>
  <c r="L21" i="1"/>
  <c r="L32" i="1" l="1"/>
  <c r="R37" i="1" l="1"/>
  <c r="S37" i="1"/>
  <c r="T37" i="1"/>
  <c r="U37" i="1"/>
  <c r="V37" i="1"/>
  <c r="L33" i="1"/>
  <c r="P37" i="1" l="1"/>
  <c r="L23" i="1"/>
  <c r="L31" i="1" l="1"/>
  <c r="L40" i="1" l="1"/>
  <c r="U39" i="1"/>
  <c r="V39" i="1"/>
  <c r="L36" i="1"/>
  <c r="L42" i="1" l="1"/>
  <c r="L41" i="1" s="1"/>
  <c r="L22" i="1" l="1"/>
  <c r="L28" i="1"/>
  <c r="N37" i="1"/>
  <c r="L38" i="1" l="1"/>
  <c r="Q37" i="1" l="1"/>
  <c r="M37" i="1"/>
  <c r="O37" i="1"/>
  <c r="L37" i="1" l="1"/>
  <c r="L39" i="1" l="1"/>
  <c r="T39" i="1"/>
  <c r="S39" i="1"/>
  <c r="R39" i="1"/>
  <c r="Q39" i="1"/>
  <c r="P39" i="1"/>
</calcChain>
</file>

<file path=xl/sharedStrings.xml><?xml version="1.0" encoding="utf-8"?>
<sst xmlns="http://schemas.openxmlformats.org/spreadsheetml/2006/main" count="200" uniqueCount="116">
  <si>
    <t>№ п/п</t>
  </si>
  <si>
    <t>Наименование мероприятия</t>
  </si>
  <si>
    <t>Сроки</t>
  </si>
  <si>
    <t>Заказчик</t>
  </si>
  <si>
    <t>Объем финансирования</t>
  </si>
  <si>
    <t>Наименование показателя</t>
  </si>
  <si>
    <t>Всего, тыс.руб.</t>
  </si>
  <si>
    <t>Единица измерения</t>
  </si>
  <si>
    <t>Строительство автомобильных дорог</t>
  </si>
  <si>
    <t>км</t>
  </si>
  <si>
    <t>Ремонт автомобильных дорог общего пользования местного значения</t>
  </si>
  <si>
    <t>Объекты, планируемые к софинансированию за счет бюджетных</t>
  </si>
  <si>
    <t>Областной бюджет, тыс.руб.</t>
  </si>
  <si>
    <t>Местный бюджет, тыс.руб.</t>
  </si>
  <si>
    <t>Федеральный бюджет, тыс.руб.</t>
  </si>
  <si>
    <t>1.1</t>
  </si>
  <si>
    <t>2.1</t>
  </si>
  <si>
    <t>».</t>
  </si>
  <si>
    <t>Значе-ние</t>
  </si>
  <si>
    <t>ввод отремонтированных автомобильных дорог общего пользования местного значения (км), в том числе искусственных сооружений на них (п.м)</t>
  </si>
  <si>
    <t>-</t>
  </si>
  <si>
    <t>%</t>
  </si>
  <si>
    <t>доля дорожной сети Вологодской городской агломерации, находящаяся в нормативном состоянии</t>
  </si>
  <si>
    <t>Планируемые показатели результативности использования субсидии на осуществление дорожной деятельности за счет бюджетных ассигнований Дорожного фонда Вологодской области</t>
  </si>
  <si>
    <t>Планируемые показатели результативности деятельности в рамках реализации Федерального проекта "Дорожная сеть"</t>
  </si>
  <si>
    <t>1.2</t>
  </si>
  <si>
    <t>1.3</t>
  </si>
  <si>
    <t>1.4</t>
  </si>
  <si>
    <t>1.5</t>
  </si>
  <si>
    <t>Капитальный ремонт автомобильных дорог общего пользования местного значения</t>
  </si>
  <si>
    <t>Администрации города Вологды</t>
  </si>
  <si>
    <t>Протяженность автомобильных дорог (км), в том числе искусственных сооружений (п.м), поддерживаемых в надлежащем техническом состоянии</t>
  </si>
  <si>
    <t>4.1</t>
  </si>
  <si>
    <t>Субсидия на реализацию мероприятий по дорожной деятельности в отношении автомобильных дорог местного значения в границах городского округа, в части прироста протяженности и увеличения объемов строительства автомобильных дорог и искусственных сооружений на них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</si>
  <si>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</si>
  <si>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у.е.</t>
  </si>
  <si>
    <t>Реализация регионального проекта "Региональная и местная дорожная сеть Вологодской области"</t>
  </si>
  <si>
    <t xml:space="preserve">Реализация регионального проекта "Общесистемные меры развития дорожного хозяйства Вологодской области"
</t>
  </si>
  <si>
    <t>2.2</t>
  </si>
  <si>
    <t>протяженность приведенных в нормативное состояние искусственных дорожных сооружений на автомобильных дорогах местного значения в границах городских округов (накопленным итогом)</t>
  </si>
  <si>
    <t>Строительство мостового перехода через реку Вологда и автодороги от перекрестка ул. Некрасова с ул. Чернышевского до транспортной развязки через железную дорогу Москва-Архангельск в городе Вологде</t>
  </si>
  <si>
    <t>2.3</t>
  </si>
  <si>
    <t>2023-2026 гг.</t>
  </si>
  <si>
    <t>1,584 км</t>
  </si>
  <si>
    <t>Федеральный бюджет,     тыс.руб.</t>
  </si>
  <si>
    <t>Мощность по проек-тно-сметной документации, км/п.м</t>
  </si>
  <si>
    <t>п.м</t>
  </si>
  <si>
    <t>2024-2025 гг.</t>
  </si>
  <si>
    <t xml:space="preserve">Содержание автомобильных дорог общего пользования местного значения и искусственных сооружений на них на территории городского округа города Вологды
</t>
  </si>
  <si>
    <t xml:space="preserve">Выполнение работ по содержанию автомобильных дорог общего пользования местного значения и искуcственных сооружений на них на территории городского округа города Вологды </t>
  </si>
  <si>
    <t>335,16 км</t>
  </si>
  <si>
    <t>2021-2026 гг.</t>
  </si>
  <si>
    <t>Реализация мероприятий в целях внедрения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</si>
  <si>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5.1</t>
  </si>
  <si>
    <t>2,139 км</t>
  </si>
  <si>
    <t>Капитальный ремонт участка улично-дорожной сети пл. Бабушкина в г. Вологде</t>
  </si>
  <si>
    <t>0,4264 км</t>
  </si>
  <si>
    <t>Капитальный ремонт линейного объекта улично-дорожной сети улицы Элеваторной, части улично-дорожной сети улицы Промышленной в городе Вологде. 2 этап: ул. Промышленная</t>
  </si>
  <si>
    <t>Капитальный ремонт линейного объекта улично-дорожной сети улицы Элеваторной, части улично-дорожной сети улицы Промышленной в городе Вологде. 1 этап: ул. Элеваторная</t>
  </si>
  <si>
    <t>3.1</t>
  </si>
  <si>
    <t>ассигнований Дорожного фонда Вологодской области в 2025 году</t>
  </si>
  <si>
    <t>2025 гг.</t>
  </si>
  <si>
    <t>МКУ «Управление капитального строительства и ремонта»</t>
  </si>
  <si>
    <t>1,049 км</t>
  </si>
  <si>
    <t>0,9 км</t>
  </si>
  <si>
    <t>0,275 км</t>
  </si>
  <si>
    <t>ул. Мира от ул. Орлова до ул. Герцена</t>
  </si>
  <si>
    <t>0,7 км</t>
  </si>
  <si>
    <t>2025 г.</t>
  </si>
  <si>
    <t>МКУ «Зеленстрой»</t>
  </si>
  <si>
    <t>2024-2025 г.</t>
  </si>
  <si>
    <t>196 п.м.</t>
  </si>
  <si>
    <t>Значение</t>
  </si>
  <si>
    <t>МКУ «Центр цифрового развития»</t>
  </si>
  <si>
    <t>Прирост протяженности сети автомобильных дорог общего пользования местного значения в результате строительства автомобильных дорог и искусственных сооружений на них</t>
  </si>
  <si>
    <t>Ремонт улицы Промышленной от ул. Элеваторной до ул. Турундаевской</t>
  </si>
  <si>
    <t>Ремонт дороги по адресу: г.Вологда, ул. Северная от ул. Дальней  до дома № 33 по ул. Северной</t>
  </si>
  <si>
    <t>1.6</t>
  </si>
  <si>
    <t>1.7</t>
  </si>
  <si>
    <t>ул. Строителей от ул.Колхозной до ул. Алексинской</t>
  </si>
  <si>
    <t>проспект Победы от ул. Мира до ул. Батюшкова</t>
  </si>
  <si>
    <t>0,6 км</t>
  </si>
  <si>
    <t>0,332 км</t>
  </si>
  <si>
    <t xml:space="preserve">1,077 км </t>
  </si>
  <si>
    <t>32 п.м</t>
  </si>
  <si>
    <t>2.4</t>
  </si>
  <si>
    <t>2.5</t>
  </si>
  <si>
    <t>к муниципальной программе</t>
  </si>
  <si>
    <t>"Развитие городской инфраструктуры"</t>
  </si>
  <si>
    <t xml:space="preserve">к постановлению </t>
  </si>
  <si>
    <t>«Приложение № 1</t>
  </si>
  <si>
    <t>ул. Маршала Конева от ул. Можайского до Окружного шоссе</t>
  </si>
  <si>
    <t>2025-2026 г.</t>
  </si>
  <si>
    <t>2,6 км</t>
  </si>
  <si>
    <t xml:space="preserve"> ул. Молодежная от ул. Поэта Александра Романова до ул.Новгородской</t>
  </si>
  <si>
    <t>0,37 км</t>
  </si>
  <si>
    <t>1.8</t>
  </si>
  <si>
    <t>2.6</t>
  </si>
  <si>
    <t xml:space="preserve">Капитальный ремонт путепровода через железнодорожные пути в створе улицы Галкинской и  Пошехонского шоссе в г.Вологде </t>
  </si>
  <si>
    <t>78 п.м.</t>
  </si>
  <si>
    <t>34 п.м.</t>
  </si>
  <si>
    <t>5.2</t>
  </si>
  <si>
    <t>2.7</t>
  </si>
  <si>
    <t>1,156 км</t>
  </si>
  <si>
    <t>5.3</t>
  </si>
  <si>
    <t>Приобретение
специализированной
техники для содержания
улично-дорожной сети</t>
  </si>
  <si>
    <t>Количество приобретенной специализированной техники</t>
  </si>
  <si>
    <t>31 ед.</t>
  </si>
  <si>
    <t>ед.</t>
  </si>
  <si>
    <t>Ремонт улицы Турундаевской от Турундаевского пер. до дома № 35 по ул. Турундаевской</t>
  </si>
  <si>
    <t>Капитальный ремонт пешеходного путепровода через железнодорожные пути по ул. Текстильщиков в г. Вологда Вологодской области</t>
  </si>
  <si>
    <t>от _________________ № _____</t>
  </si>
  <si>
    <t>Восстановление поперечного профиля проезжей части с добавлением нового материала органоминеральной смеси и устройство слоя износа на автомобильных дорогах</t>
  </si>
  <si>
    <t>Приложение № 1</t>
  </si>
  <si>
    <t>Капитальный ремонт объекта: "Мост через реку Золотуха по ул. Козлёнская в городе Вологде"</t>
  </si>
  <si>
    <t>Капитальный ремонт объекта: "Мост через реку Содема по ул. Петина в г.Вологде"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</si>
</sst>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"/>
    <numFmt numFmtId="165" formatCode="#,##0.000"/>
    <numFmt numFmtId="166" formatCode="#,##0.0"/>
    <numFmt numFmtId="167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7" fillId="0" borderId="0" xfId="0" applyFont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indent="5"/>
    </xf>
    <xf numFmtId="0" fontId="0" fillId="0" borderId="6" xfId="0" applyBorder="1"/>
    <xf numFmtId="164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0" fillId="0" borderId="6" xfId="0" applyBorder="1" applyAlignment="1">
      <alignment horizontal="right"/>
    </xf>
    <xf numFmtId="164" fontId="9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7" fontId="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16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16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14" fontId="8" fillId="2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justify" vertical="center"/>
    </xf>
    <xf numFmtId="0" fontId="0" fillId="2" borderId="0" xfId="0" applyFill="1"/>
    <xf numFmtId="0" fontId="1" fillId="2" borderId="2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C0D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90" zoomScaleNormal="90" workbookViewId="0">
      <pane xSplit="2" ySplit="19" topLeftCell="C32" activePane="bottomRight" state="frozen"/>
      <selection pane="topRight" activeCell="C1" sqref="C1"/>
      <selection pane="bottomLeft" activeCell="A16" sqref="A16"/>
      <selection pane="bottomRight" activeCell="D34" sqref="D34"/>
    </sheetView>
  </sheetViews>
  <sheetFormatPr defaultRowHeight="15" x14ac:dyDescent="0.25"/>
  <cols>
    <col min="1" max="1" width="4.85546875" customWidth="1"/>
    <col min="2" max="2" width="26.5703125" customWidth="1"/>
    <col min="3" max="3" width="8" customWidth="1"/>
    <col min="4" max="4" width="14.85546875" customWidth="1"/>
    <col min="5" max="5" width="8" customWidth="1"/>
    <col min="6" max="6" width="34.140625" customWidth="1"/>
    <col min="7" max="7" width="5.7109375" customWidth="1"/>
    <col min="8" max="8" width="10.28515625" customWidth="1"/>
    <col min="9" max="9" width="13.85546875" hidden="1" customWidth="1"/>
    <col min="10" max="10" width="5.7109375" hidden="1" customWidth="1"/>
    <col min="11" max="11" width="6" hidden="1" customWidth="1"/>
    <col min="12" max="12" width="13.85546875" customWidth="1"/>
    <col min="13" max="13" width="17.140625" customWidth="1"/>
    <col min="14" max="14" width="18.28515625" customWidth="1"/>
    <col min="15" max="15" width="15.85546875" customWidth="1"/>
    <col min="16" max="16" width="13.7109375" style="73" customWidth="1"/>
    <col min="17" max="17" width="13" style="73" customWidth="1"/>
    <col min="18" max="18" width="24.28515625" hidden="1" customWidth="1"/>
    <col min="19" max="19" width="20.28515625" hidden="1" customWidth="1"/>
    <col min="20" max="21" width="12.85546875" customWidth="1"/>
    <col min="22" max="22" width="9.5703125" customWidth="1"/>
  </cols>
  <sheetData>
    <row r="1" spans="1:22" s="4" customFormat="1" ht="12.75" x14ac:dyDescent="0.2">
      <c r="A1" s="3"/>
      <c r="B1" s="3"/>
      <c r="C1" s="3"/>
      <c r="D1" s="3"/>
      <c r="E1" s="3"/>
      <c r="F1" s="3"/>
      <c r="I1" s="3"/>
      <c r="P1" s="70"/>
      <c r="Q1" s="71"/>
      <c r="R1" s="77"/>
      <c r="S1" s="77"/>
      <c r="T1" s="77" t="s">
        <v>113</v>
      </c>
      <c r="U1" s="77"/>
      <c r="V1" s="77"/>
    </row>
    <row r="2" spans="1:22" s="4" customFormat="1" ht="12.75" x14ac:dyDescent="0.2">
      <c r="A2" s="3"/>
      <c r="B2" s="3"/>
      <c r="C2" s="3"/>
      <c r="D2" s="3"/>
      <c r="E2" s="3"/>
      <c r="F2" s="3"/>
      <c r="I2" s="3"/>
      <c r="P2" s="70"/>
      <c r="Q2" s="71"/>
      <c r="R2" s="77"/>
      <c r="S2" s="77"/>
      <c r="T2" s="77" t="s">
        <v>89</v>
      </c>
      <c r="U2" s="77"/>
      <c r="V2" s="77"/>
    </row>
    <row r="3" spans="1:22" s="4" customFormat="1" ht="15" customHeight="1" x14ac:dyDescent="0.2">
      <c r="A3" s="3"/>
      <c r="B3" s="3"/>
      <c r="C3" s="3"/>
      <c r="D3" s="3"/>
      <c r="E3" s="3"/>
      <c r="F3" s="3"/>
      <c r="I3" s="3"/>
      <c r="P3" s="70"/>
      <c r="Q3" s="71"/>
      <c r="R3" s="69"/>
      <c r="S3" s="77" t="s">
        <v>30</v>
      </c>
      <c r="T3" s="77"/>
      <c r="U3" s="77"/>
      <c r="V3" s="77"/>
    </row>
    <row r="4" spans="1:22" s="4" customFormat="1" ht="15" customHeight="1" x14ac:dyDescent="0.2">
      <c r="A4" s="3"/>
      <c r="B4" s="3"/>
      <c r="C4" s="3"/>
      <c r="D4" s="3"/>
      <c r="E4" s="3"/>
      <c r="F4" s="3"/>
      <c r="I4" s="3"/>
      <c r="P4" s="70"/>
      <c r="Q4" s="71"/>
      <c r="R4" s="69"/>
      <c r="S4" s="77" t="s">
        <v>111</v>
      </c>
      <c r="T4" s="77"/>
      <c r="U4" s="77"/>
      <c r="V4" s="77"/>
    </row>
    <row r="5" spans="1:22" s="4" customFormat="1" ht="6" customHeight="1" x14ac:dyDescent="0.2">
      <c r="A5" s="3"/>
      <c r="B5" s="3"/>
      <c r="C5" s="3"/>
      <c r="D5" s="3"/>
      <c r="E5" s="3"/>
      <c r="F5" s="3"/>
      <c r="I5" s="3"/>
      <c r="P5" s="70"/>
      <c r="Q5" s="72"/>
      <c r="R5" s="30"/>
      <c r="S5" s="30"/>
      <c r="T5" s="31"/>
      <c r="U5" s="34"/>
      <c r="V5" s="31"/>
    </row>
    <row r="6" spans="1:22" s="4" customFormat="1" ht="12.75" x14ac:dyDescent="0.2">
      <c r="A6" s="3"/>
      <c r="B6" s="3"/>
      <c r="C6" s="3"/>
      <c r="D6" s="3"/>
      <c r="E6" s="3"/>
      <c r="F6" s="3"/>
      <c r="I6" s="3"/>
      <c r="P6" s="70"/>
      <c r="Q6" s="71"/>
      <c r="R6" s="79"/>
      <c r="S6" s="79"/>
      <c r="T6" s="78" t="s">
        <v>90</v>
      </c>
      <c r="U6" s="78"/>
      <c r="V6" s="78"/>
    </row>
    <row r="7" spans="1:22" s="4" customFormat="1" ht="12.75" x14ac:dyDescent="0.2">
      <c r="A7" s="3"/>
      <c r="B7" s="3"/>
      <c r="C7" s="3"/>
      <c r="D7" s="3"/>
      <c r="E7" s="3"/>
      <c r="F7" s="3"/>
      <c r="I7" s="3"/>
      <c r="P7" s="70"/>
      <c r="Q7" s="71"/>
      <c r="R7" s="67"/>
      <c r="S7" s="67"/>
      <c r="T7" s="78" t="s">
        <v>87</v>
      </c>
      <c r="U7" s="78"/>
      <c r="V7" s="78"/>
    </row>
    <row r="8" spans="1:22" s="4" customFormat="1" ht="12.75" x14ac:dyDescent="0.2">
      <c r="A8" s="3"/>
      <c r="B8" s="3"/>
      <c r="C8" s="3"/>
      <c r="D8" s="3"/>
      <c r="E8" s="3"/>
      <c r="F8" s="3"/>
      <c r="I8" s="3"/>
      <c r="P8" s="70"/>
      <c r="Q8" s="71"/>
      <c r="R8" s="67"/>
      <c r="S8" s="67"/>
      <c r="T8" s="78" t="s">
        <v>88</v>
      </c>
      <c r="U8" s="78"/>
      <c r="V8" s="78"/>
    </row>
    <row r="9" spans="1:22" s="4" customFormat="1" ht="12.75" x14ac:dyDescent="0.2">
      <c r="A9" s="3"/>
      <c r="B9" s="3"/>
      <c r="C9" s="3"/>
      <c r="D9" s="3"/>
      <c r="E9" s="3"/>
      <c r="F9" s="3"/>
      <c r="I9" s="3"/>
      <c r="P9" s="70"/>
      <c r="Q9" s="71"/>
      <c r="R9" s="67"/>
      <c r="S9" s="67"/>
      <c r="T9" s="78"/>
      <c r="U9" s="78"/>
      <c r="V9" s="78"/>
    </row>
    <row r="10" spans="1:22" s="4" customFormat="1" ht="12.75" x14ac:dyDescent="0.2">
      <c r="A10" s="3"/>
      <c r="B10" s="3"/>
      <c r="C10" s="3"/>
      <c r="D10" s="3"/>
      <c r="E10" s="3"/>
      <c r="F10" s="3"/>
      <c r="I10" s="3"/>
      <c r="P10" s="70"/>
      <c r="Q10" s="71"/>
      <c r="R10" s="67"/>
      <c r="S10" s="67"/>
      <c r="T10" s="67"/>
      <c r="U10" s="67"/>
      <c r="V10" s="67"/>
    </row>
    <row r="11" spans="1:22" ht="17.25" customHeight="1" x14ac:dyDescent="0.25"/>
    <row r="12" spans="1:22" ht="15.75" x14ac:dyDescent="0.25">
      <c r="A12" s="98" t="s">
        <v>11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5.75" x14ac:dyDescent="0.25">
      <c r="A13" s="98" t="s">
        <v>60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6" customHeight="1" x14ac:dyDescent="0.25"/>
    <row r="15" spans="1:22" ht="49.5" customHeight="1" x14ac:dyDescent="0.25">
      <c r="A15" s="100" t="s">
        <v>0</v>
      </c>
      <c r="B15" s="100" t="s">
        <v>1</v>
      </c>
      <c r="C15" s="100" t="s">
        <v>2</v>
      </c>
      <c r="D15" s="100" t="s">
        <v>3</v>
      </c>
      <c r="E15" s="100" t="s">
        <v>45</v>
      </c>
      <c r="F15" s="100" t="s">
        <v>23</v>
      </c>
      <c r="G15" s="100"/>
      <c r="H15" s="100"/>
      <c r="I15" s="101" t="s">
        <v>24</v>
      </c>
      <c r="J15" s="101"/>
      <c r="K15" s="101"/>
      <c r="L15" s="93" t="s">
        <v>4</v>
      </c>
      <c r="M15" s="94"/>
      <c r="N15" s="94"/>
      <c r="O15" s="94"/>
      <c r="P15" s="94"/>
      <c r="Q15" s="94"/>
      <c r="R15" s="94"/>
      <c r="S15" s="94"/>
      <c r="T15" s="94"/>
      <c r="U15" s="94"/>
      <c r="V15" s="95"/>
    </row>
    <row r="16" spans="1:22" ht="72.75" customHeight="1" x14ac:dyDescent="0.25">
      <c r="A16" s="100"/>
      <c r="B16" s="100"/>
      <c r="C16" s="100"/>
      <c r="D16" s="100"/>
      <c r="E16" s="100"/>
      <c r="F16" s="86" t="s">
        <v>5</v>
      </c>
      <c r="G16" s="86" t="s">
        <v>7</v>
      </c>
      <c r="H16" s="86" t="s">
        <v>72</v>
      </c>
      <c r="I16" s="89" t="s">
        <v>5</v>
      </c>
      <c r="J16" s="89" t="s">
        <v>7</v>
      </c>
      <c r="K16" s="89" t="s">
        <v>18</v>
      </c>
      <c r="L16" s="87" t="s">
        <v>6</v>
      </c>
      <c r="M16" s="102" t="s">
        <v>36</v>
      </c>
      <c r="N16" s="103"/>
      <c r="O16" s="104"/>
      <c r="P16" s="96" t="s">
        <v>12</v>
      </c>
      <c r="Q16" s="96" t="s">
        <v>13</v>
      </c>
      <c r="R16" s="92" t="s">
        <v>33</v>
      </c>
      <c r="S16" s="92"/>
      <c r="T16" s="92" t="s">
        <v>37</v>
      </c>
      <c r="U16" s="92"/>
      <c r="V16" s="92"/>
    </row>
    <row r="17" spans="1:22" ht="24.75" customHeight="1" x14ac:dyDescent="0.25">
      <c r="A17" s="100"/>
      <c r="B17" s="100"/>
      <c r="C17" s="100"/>
      <c r="D17" s="100"/>
      <c r="E17" s="100"/>
      <c r="F17" s="87"/>
      <c r="G17" s="87"/>
      <c r="H17" s="87"/>
      <c r="I17" s="90"/>
      <c r="J17" s="90"/>
      <c r="K17" s="90"/>
      <c r="L17" s="87"/>
      <c r="M17" s="100" t="s">
        <v>44</v>
      </c>
      <c r="N17" s="100" t="s">
        <v>12</v>
      </c>
      <c r="O17" s="100" t="s">
        <v>13</v>
      </c>
      <c r="P17" s="96"/>
      <c r="Q17" s="96"/>
      <c r="R17" s="92" t="s">
        <v>14</v>
      </c>
      <c r="S17" s="92" t="s">
        <v>13</v>
      </c>
      <c r="T17" s="92" t="s">
        <v>14</v>
      </c>
      <c r="U17" s="99" t="s">
        <v>12</v>
      </c>
      <c r="V17" s="92" t="s">
        <v>13</v>
      </c>
    </row>
    <row r="18" spans="1:22" ht="23.25" customHeight="1" x14ac:dyDescent="0.25">
      <c r="A18" s="100"/>
      <c r="B18" s="100"/>
      <c r="C18" s="100"/>
      <c r="D18" s="100"/>
      <c r="E18" s="100"/>
      <c r="F18" s="88"/>
      <c r="G18" s="88"/>
      <c r="H18" s="88"/>
      <c r="I18" s="91"/>
      <c r="J18" s="91"/>
      <c r="K18" s="91"/>
      <c r="L18" s="88"/>
      <c r="M18" s="100"/>
      <c r="N18" s="100"/>
      <c r="O18" s="100"/>
      <c r="P18" s="97"/>
      <c r="Q18" s="97"/>
      <c r="R18" s="92"/>
      <c r="S18" s="92"/>
      <c r="T18" s="92"/>
      <c r="U18" s="97"/>
      <c r="V18" s="92"/>
    </row>
    <row r="19" spans="1:22" x14ac:dyDescent="0.25">
      <c r="A19" s="2">
        <v>1</v>
      </c>
      <c r="B19" s="2">
        <v>2</v>
      </c>
      <c r="C19" s="2">
        <v>3</v>
      </c>
      <c r="D19" s="2">
        <v>4</v>
      </c>
      <c r="E19" s="2">
        <v>5</v>
      </c>
      <c r="F19" s="2">
        <v>6</v>
      </c>
      <c r="G19" s="2">
        <v>7</v>
      </c>
      <c r="H19" s="2">
        <v>8</v>
      </c>
      <c r="I19" s="18">
        <v>6</v>
      </c>
      <c r="J19" s="18">
        <v>7</v>
      </c>
      <c r="K19" s="18">
        <v>8</v>
      </c>
      <c r="L19" s="2">
        <v>9</v>
      </c>
      <c r="M19" s="2">
        <v>10</v>
      </c>
      <c r="N19" s="2">
        <v>10</v>
      </c>
      <c r="O19" s="2">
        <v>11</v>
      </c>
      <c r="P19" s="74">
        <v>12</v>
      </c>
      <c r="Q19" s="74">
        <v>13</v>
      </c>
      <c r="R19" s="2">
        <v>14</v>
      </c>
      <c r="S19" s="2">
        <v>15</v>
      </c>
      <c r="T19" s="2">
        <v>16</v>
      </c>
      <c r="U19" s="2">
        <v>17</v>
      </c>
      <c r="V19" s="2">
        <v>18</v>
      </c>
    </row>
    <row r="20" spans="1:22" ht="38.25" customHeight="1" x14ac:dyDescent="0.25">
      <c r="A20" s="1">
        <v>1</v>
      </c>
      <c r="B20" s="7" t="s">
        <v>10</v>
      </c>
      <c r="C20" s="6"/>
      <c r="D20" s="6"/>
      <c r="E20" s="6"/>
      <c r="F20" s="6"/>
      <c r="G20" s="6"/>
      <c r="H20" s="6"/>
      <c r="I20" s="19"/>
      <c r="J20" s="19"/>
      <c r="K20" s="19"/>
      <c r="L20" s="17">
        <f>SUM(L21:L28)</f>
        <v>1032690.29807</v>
      </c>
      <c r="M20" s="17">
        <f t="shared" ref="M20:O20" si="0">SUM(M21:M28)</f>
        <v>0</v>
      </c>
      <c r="N20" s="17">
        <f t="shared" si="0"/>
        <v>247717.8</v>
      </c>
      <c r="O20" s="17">
        <f t="shared" si="0"/>
        <v>2502.1999999999998</v>
      </c>
      <c r="P20" s="44">
        <f>SUM(P21:P28)</f>
        <v>704223.26827</v>
      </c>
      <c r="Q20" s="44">
        <f t="shared" ref="Q20:V20" si="1">SUM(Q21:Q28)</f>
        <v>78247.029800000004</v>
      </c>
      <c r="R20" s="17">
        <f t="shared" si="1"/>
        <v>0</v>
      </c>
      <c r="S20" s="17">
        <f t="shared" si="1"/>
        <v>0</v>
      </c>
      <c r="T20" s="17">
        <f t="shared" si="1"/>
        <v>0</v>
      </c>
      <c r="U20" s="17">
        <f t="shared" si="1"/>
        <v>0</v>
      </c>
      <c r="V20" s="17">
        <f t="shared" si="1"/>
        <v>0</v>
      </c>
    </row>
    <row r="21" spans="1:22" ht="63.75" x14ac:dyDescent="0.25">
      <c r="A21" s="11" t="s">
        <v>15</v>
      </c>
      <c r="B21" s="36" t="s">
        <v>76</v>
      </c>
      <c r="C21" s="58" t="s">
        <v>70</v>
      </c>
      <c r="D21" s="60" t="s">
        <v>62</v>
      </c>
      <c r="E21" s="27" t="s">
        <v>63</v>
      </c>
      <c r="F21" s="46" t="s">
        <v>19</v>
      </c>
      <c r="G21" s="37" t="s">
        <v>9</v>
      </c>
      <c r="H21" s="26">
        <v>1.0489999999999999</v>
      </c>
      <c r="I21" s="84" t="s">
        <v>22</v>
      </c>
      <c r="J21" s="80" t="s">
        <v>21</v>
      </c>
      <c r="K21" s="82">
        <v>58</v>
      </c>
      <c r="L21" s="10">
        <f t="shared" ref="L21:L28" si="2">N21+O21+P21+Q21</f>
        <v>92956.808820000006</v>
      </c>
      <c r="M21" s="13">
        <v>0</v>
      </c>
      <c r="N21" s="13">
        <v>0</v>
      </c>
      <c r="O21" s="13">
        <v>0</v>
      </c>
      <c r="P21" s="13">
        <v>83661.127940000006</v>
      </c>
      <c r="Q21" s="13">
        <v>9295.6808799999999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</row>
    <row r="22" spans="1:22" ht="63.75" x14ac:dyDescent="0.25">
      <c r="A22" s="14" t="s">
        <v>25</v>
      </c>
      <c r="B22" s="36" t="s">
        <v>109</v>
      </c>
      <c r="C22" s="24" t="s">
        <v>68</v>
      </c>
      <c r="D22" s="60" t="s">
        <v>62</v>
      </c>
      <c r="E22" s="26" t="s">
        <v>64</v>
      </c>
      <c r="F22" s="46" t="s">
        <v>19</v>
      </c>
      <c r="G22" s="37" t="s">
        <v>9</v>
      </c>
      <c r="H22" s="27">
        <v>0.9</v>
      </c>
      <c r="I22" s="85"/>
      <c r="J22" s="81"/>
      <c r="K22" s="83"/>
      <c r="L22" s="10">
        <f t="shared" si="2"/>
        <v>70777.777780000004</v>
      </c>
      <c r="M22" s="13">
        <v>0</v>
      </c>
      <c r="N22" s="13">
        <v>0</v>
      </c>
      <c r="O22" s="13">
        <v>0</v>
      </c>
      <c r="P22" s="13">
        <v>63700</v>
      </c>
      <c r="Q22" s="13">
        <v>7077.7777800000003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</row>
    <row r="23" spans="1:22" ht="63.75" x14ac:dyDescent="0.25">
      <c r="A23" s="11" t="s">
        <v>26</v>
      </c>
      <c r="B23" s="36" t="s">
        <v>75</v>
      </c>
      <c r="C23" s="24" t="s">
        <v>68</v>
      </c>
      <c r="D23" s="60" t="s">
        <v>62</v>
      </c>
      <c r="E23" s="26" t="s">
        <v>65</v>
      </c>
      <c r="F23" s="46" t="s">
        <v>19</v>
      </c>
      <c r="G23" s="37" t="s">
        <v>9</v>
      </c>
      <c r="H23" s="26">
        <v>0.27500000000000002</v>
      </c>
      <c r="I23" s="85"/>
      <c r="J23" s="81"/>
      <c r="K23" s="83"/>
      <c r="L23" s="10">
        <f t="shared" si="2"/>
        <v>27800</v>
      </c>
      <c r="M23" s="10">
        <v>0</v>
      </c>
      <c r="N23" s="10">
        <v>0</v>
      </c>
      <c r="O23" s="10">
        <v>0</v>
      </c>
      <c r="P23" s="10">
        <v>25020</v>
      </c>
      <c r="Q23" s="10">
        <v>2780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</row>
    <row r="24" spans="1:22" ht="63.75" x14ac:dyDescent="0.25">
      <c r="A24" s="14" t="s">
        <v>27</v>
      </c>
      <c r="B24" s="36" t="s">
        <v>79</v>
      </c>
      <c r="C24" s="24" t="s">
        <v>70</v>
      </c>
      <c r="D24" s="60" t="s">
        <v>62</v>
      </c>
      <c r="E24" s="26" t="s">
        <v>81</v>
      </c>
      <c r="F24" s="46" t="s">
        <v>19</v>
      </c>
      <c r="G24" s="37" t="s">
        <v>9</v>
      </c>
      <c r="H24" s="27">
        <v>0.6</v>
      </c>
      <c r="I24" s="85"/>
      <c r="J24" s="81"/>
      <c r="K24" s="83"/>
      <c r="L24" s="10">
        <f t="shared" ref="L24:L25" si="3">N24+O24+P24+Q24</f>
        <v>18000</v>
      </c>
      <c r="M24" s="13">
        <v>0</v>
      </c>
      <c r="N24" s="13">
        <v>0</v>
      </c>
      <c r="O24" s="13">
        <v>0</v>
      </c>
      <c r="P24" s="13">
        <v>16200</v>
      </c>
      <c r="Q24" s="13">
        <v>1800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</row>
    <row r="25" spans="1:22" ht="63.75" x14ac:dyDescent="0.25">
      <c r="A25" s="11" t="s">
        <v>28</v>
      </c>
      <c r="B25" s="36" t="s">
        <v>80</v>
      </c>
      <c r="C25" s="24" t="s">
        <v>70</v>
      </c>
      <c r="D25" s="60" t="s">
        <v>62</v>
      </c>
      <c r="E25" s="26" t="s">
        <v>82</v>
      </c>
      <c r="F25" s="46" t="s">
        <v>19</v>
      </c>
      <c r="G25" s="37" t="s">
        <v>9</v>
      </c>
      <c r="H25" s="26">
        <v>0.33200000000000002</v>
      </c>
      <c r="I25" s="85"/>
      <c r="J25" s="81"/>
      <c r="K25" s="83"/>
      <c r="L25" s="10">
        <f t="shared" si="3"/>
        <v>39602.378140000001</v>
      </c>
      <c r="M25" s="10">
        <v>0</v>
      </c>
      <c r="N25" s="10">
        <v>0</v>
      </c>
      <c r="O25" s="10">
        <v>0</v>
      </c>
      <c r="P25" s="10">
        <v>35642.140330000002</v>
      </c>
      <c r="Q25" s="10">
        <v>3960.2378100000001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</row>
    <row r="26" spans="1:22" ht="63.75" x14ac:dyDescent="0.25">
      <c r="A26" s="14" t="s">
        <v>77</v>
      </c>
      <c r="B26" s="36" t="s">
        <v>91</v>
      </c>
      <c r="C26" s="24" t="s">
        <v>92</v>
      </c>
      <c r="D26" s="60" t="s">
        <v>62</v>
      </c>
      <c r="E26" s="26" t="s">
        <v>93</v>
      </c>
      <c r="F26" s="46" t="s">
        <v>19</v>
      </c>
      <c r="G26" s="37" t="s">
        <v>9</v>
      </c>
      <c r="H26" s="27">
        <v>0</v>
      </c>
      <c r="I26" s="85"/>
      <c r="J26" s="81"/>
      <c r="K26" s="83"/>
      <c r="L26" s="10">
        <f t="shared" ref="L26" si="4">N26+O26+P26+Q26</f>
        <v>333333.33332999999</v>
      </c>
      <c r="M26" s="10">
        <v>0</v>
      </c>
      <c r="N26" s="10">
        <v>0</v>
      </c>
      <c r="O26" s="10">
        <v>0</v>
      </c>
      <c r="P26" s="10">
        <v>300000</v>
      </c>
      <c r="Q26" s="10">
        <v>33333.333330000001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</row>
    <row r="27" spans="1:22" ht="63.75" x14ac:dyDescent="0.25">
      <c r="A27" s="11" t="s">
        <v>78</v>
      </c>
      <c r="B27" s="36" t="s">
        <v>94</v>
      </c>
      <c r="C27" s="24" t="s">
        <v>68</v>
      </c>
      <c r="D27" s="60" t="s">
        <v>62</v>
      </c>
      <c r="E27" s="26" t="s">
        <v>95</v>
      </c>
      <c r="F27" s="46" t="s">
        <v>19</v>
      </c>
      <c r="G27" s="37" t="s">
        <v>9</v>
      </c>
      <c r="H27" s="68">
        <v>0.37</v>
      </c>
      <c r="I27" s="85"/>
      <c r="J27" s="81"/>
      <c r="K27" s="83"/>
      <c r="L27" s="10">
        <f t="shared" ref="L27" si="5">N27+O27+P27+Q27</f>
        <v>200000</v>
      </c>
      <c r="M27" s="10">
        <v>0</v>
      </c>
      <c r="N27" s="10">
        <v>0</v>
      </c>
      <c r="O27" s="10">
        <v>0</v>
      </c>
      <c r="P27" s="10">
        <v>180000</v>
      </c>
      <c r="Q27" s="10">
        <v>20000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</row>
    <row r="28" spans="1:22" ht="63.75" x14ac:dyDescent="0.25">
      <c r="A28" s="14" t="s">
        <v>96</v>
      </c>
      <c r="B28" s="36" t="s">
        <v>66</v>
      </c>
      <c r="C28" s="24" t="s">
        <v>68</v>
      </c>
      <c r="D28" s="60" t="s">
        <v>62</v>
      </c>
      <c r="E28" s="35" t="s">
        <v>67</v>
      </c>
      <c r="F28" s="46" t="s">
        <v>19</v>
      </c>
      <c r="G28" s="37" t="s">
        <v>9</v>
      </c>
      <c r="H28" s="27">
        <v>0.7</v>
      </c>
      <c r="I28" s="85"/>
      <c r="J28" s="81"/>
      <c r="K28" s="83"/>
      <c r="L28" s="10">
        <f t="shared" si="2"/>
        <v>250220</v>
      </c>
      <c r="M28" s="15">
        <v>0</v>
      </c>
      <c r="N28" s="15">
        <v>247717.8</v>
      </c>
      <c r="O28" s="10">
        <v>2502.1999999999998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</row>
    <row r="29" spans="1:22" ht="51.75" customHeight="1" x14ac:dyDescent="0.25">
      <c r="A29" s="1">
        <v>2</v>
      </c>
      <c r="B29" s="5" t="s">
        <v>29</v>
      </c>
      <c r="C29" s="6"/>
      <c r="D29" s="60"/>
      <c r="E29" s="6"/>
      <c r="F29" s="6"/>
      <c r="G29" s="20"/>
      <c r="H29" s="28"/>
      <c r="I29" s="20"/>
      <c r="J29" s="20"/>
      <c r="K29" s="20"/>
      <c r="L29" s="44">
        <f t="shared" ref="L29:O29" si="6">SUM(L30:L36)</f>
        <v>1302274.52021</v>
      </c>
      <c r="M29" s="44">
        <f t="shared" si="6"/>
        <v>0</v>
      </c>
      <c r="N29" s="44">
        <f t="shared" si="6"/>
        <v>56282.2</v>
      </c>
      <c r="O29" s="44">
        <f t="shared" si="6"/>
        <v>568.50707</v>
      </c>
      <c r="P29" s="44">
        <f>SUM(P30:P36)</f>
        <v>1120881.4318300001</v>
      </c>
      <c r="Q29" s="44">
        <f t="shared" ref="Q29:V29" si="7">SUM(Q30:Q36)</f>
        <v>124542.38131</v>
      </c>
      <c r="R29" s="44">
        <f t="shared" si="7"/>
        <v>0</v>
      </c>
      <c r="S29" s="44">
        <f t="shared" si="7"/>
        <v>0</v>
      </c>
      <c r="T29" s="44">
        <f t="shared" si="7"/>
        <v>0</v>
      </c>
      <c r="U29" s="44">
        <f t="shared" si="7"/>
        <v>0</v>
      </c>
      <c r="V29" s="44">
        <f t="shared" si="7"/>
        <v>0</v>
      </c>
    </row>
    <row r="30" spans="1:22" ht="102" x14ac:dyDescent="0.25">
      <c r="A30" s="11" t="s">
        <v>16</v>
      </c>
      <c r="B30" s="46" t="s">
        <v>58</v>
      </c>
      <c r="C30" s="24" t="s">
        <v>47</v>
      </c>
      <c r="D30" s="65" t="s">
        <v>62</v>
      </c>
      <c r="E30" s="32" t="s">
        <v>54</v>
      </c>
      <c r="F30" s="46" t="s">
        <v>19</v>
      </c>
      <c r="G30" s="16" t="s">
        <v>9</v>
      </c>
      <c r="H30" s="26">
        <v>2.1389999999999998</v>
      </c>
      <c r="I30" s="21"/>
      <c r="J30" s="22"/>
      <c r="K30" s="23"/>
      <c r="L30" s="10">
        <f t="shared" ref="L30" si="8">M30+O30+P30+Q30</f>
        <v>199069.5961</v>
      </c>
      <c r="M30" s="10">
        <v>0</v>
      </c>
      <c r="N30" s="10">
        <v>0</v>
      </c>
      <c r="O30" s="10">
        <v>0</v>
      </c>
      <c r="P30" s="10">
        <v>179162.63649</v>
      </c>
      <c r="Q30" s="10">
        <v>19906.959610000002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</row>
    <row r="31" spans="1:22" ht="102" x14ac:dyDescent="0.25">
      <c r="A31" s="11" t="s">
        <v>38</v>
      </c>
      <c r="B31" s="46" t="s">
        <v>57</v>
      </c>
      <c r="C31" s="24" t="s">
        <v>47</v>
      </c>
      <c r="D31" s="60" t="s">
        <v>62</v>
      </c>
      <c r="E31" s="32" t="s">
        <v>83</v>
      </c>
      <c r="F31" s="46" t="s">
        <v>19</v>
      </c>
      <c r="G31" s="16" t="s">
        <v>9</v>
      </c>
      <c r="H31" s="26">
        <v>1.077</v>
      </c>
      <c r="I31" s="21"/>
      <c r="J31" s="22"/>
      <c r="K31" s="23"/>
      <c r="L31" s="10">
        <f>N31+O31+P31+Q31</f>
        <v>90317.550780000005</v>
      </c>
      <c r="M31" s="10">
        <v>0</v>
      </c>
      <c r="N31" s="10">
        <v>0</v>
      </c>
      <c r="O31" s="10">
        <v>0</v>
      </c>
      <c r="P31" s="10">
        <v>81285.795700000002</v>
      </c>
      <c r="Q31" s="10">
        <v>9031.7550800000008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</row>
    <row r="32" spans="1:22" ht="63.75" x14ac:dyDescent="0.25">
      <c r="A32" s="11" t="s">
        <v>41</v>
      </c>
      <c r="B32" s="46" t="s">
        <v>55</v>
      </c>
      <c r="C32" s="24" t="s">
        <v>47</v>
      </c>
      <c r="D32" s="60" t="s">
        <v>62</v>
      </c>
      <c r="E32" s="35" t="s">
        <v>56</v>
      </c>
      <c r="F32" s="46" t="s">
        <v>19</v>
      </c>
      <c r="G32" s="37" t="s">
        <v>9</v>
      </c>
      <c r="H32" s="35">
        <v>0.4264</v>
      </c>
      <c r="I32" s="38"/>
      <c r="J32" s="39"/>
      <c r="K32" s="40"/>
      <c r="L32" s="10">
        <f t="shared" ref="L32:L35" si="9">M32+N32+O32+P32+Q32</f>
        <v>140000</v>
      </c>
      <c r="M32" s="10">
        <v>0</v>
      </c>
      <c r="N32" s="10">
        <v>56282.2</v>
      </c>
      <c r="O32" s="10">
        <v>568.50707</v>
      </c>
      <c r="P32" s="10">
        <v>74834.363639999996</v>
      </c>
      <c r="Q32" s="10">
        <v>8314.92929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</row>
    <row r="33" spans="1:22" ht="76.5" x14ac:dyDescent="0.25">
      <c r="A33" s="11" t="s">
        <v>85</v>
      </c>
      <c r="B33" s="46" t="s">
        <v>115</v>
      </c>
      <c r="C33" s="41" t="s">
        <v>61</v>
      </c>
      <c r="D33" s="65" t="s">
        <v>62</v>
      </c>
      <c r="E33" s="53" t="s">
        <v>84</v>
      </c>
      <c r="F33" s="46" t="s">
        <v>39</v>
      </c>
      <c r="G33" s="54" t="s">
        <v>46</v>
      </c>
      <c r="H33" s="55">
        <v>32</v>
      </c>
      <c r="I33" s="38"/>
      <c r="J33" s="56"/>
      <c r="K33" s="57"/>
      <c r="L33" s="13">
        <f t="shared" si="9"/>
        <v>167554.04</v>
      </c>
      <c r="M33" s="10">
        <v>0</v>
      </c>
      <c r="N33" s="10">
        <v>0</v>
      </c>
      <c r="O33" s="10">
        <v>0</v>
      </c>
      <c r="P33" s="10">
        <v>150798.636</v>
      </c>
      <c r="Q33" s="10">
        <v>16755.403999999999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</row>
    <row r="34" spans="1:22" ht="76.5" x14ac:dyDescent="0.25">
      <c r="A34" s="11" t="s">
        <v>86</v>
      </c>
      <c r="B34" s="46" t="s">
        <v>110</v>
      </c>
      <c r="C34" s="41" t="s">
        <v>68</v>
      </c>
      <c r="D34" s="65" t="s">
        <v>62</v>
      </c>
      <c r="E34" s="53" t="s">
        <v>71</v>
      </c>
      <c r="F34" s="46" t="s">
        <v>39</v>
      </c>
      <c r="G34" s="54" t="s">
        <v>46</v>
      </c>
      <c r="H34" s="55">
        <v>196</v>
      </c>
      <c r="I34" s="38"/>
      <c r="J34" s="56"/>
      <c r="K34" s="57"/>
      <c r="L34" s="13">
        <f t="shared" si="9"/>
        <v>222000</v>
      </c>
      <c r="M34" s="10">
        <v>0</v>
      </c>
      <c r="N34" s="10">
        <v>0</v>
      </c>
      <c r="O34" s="10">
        <v>0</v>
      </c>
      <c r="P34" s="10">
        <v>199800</v>
      </c>
      <c r="Q34" s="10">
        <v>22200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</row>
    <row r="35" spans="1:22" ht="76.5" x14ac:dyDescent="0.25">
      <c r="A35" s="11" t="s">
        <v>97</v>
      </c>
      <c r="B35" s="46" t="s">
        <v>98</v>
      </c>
      <c r="C35" s="41" t="s">
        <v>92</v>
      </c>
      <c r="D35" s="65" t="s">
        <v>62</v>
      </c>
      <c r="E35" s="53" t="s">
        <v>99</v>
      </c>
      <c r="F35" s="46" t="s">
        <v>39</v>
      </c>
      <c r="G35" s="54" t="s">
        <v>46</v>
      </c>
      <c r="H35" s="55">
        <v>0</v>
      </c>
      <c r="I35" s="38"/>
      <c r="J35" s="56"/>
      <c r="K35" s="57"/>
      <c r="L35" s="13">
        <f t="shared" si="9"/>
        <v>333333.33332999999</v>
      </c>
      <c r="M35" s="10">
        <v>0</v>
      </c>
      <c r="N35" s="10">
        <v>0</v>
      </c>
      <c r="O35" s="10">
        <v>0</v>
      </c>
      <c r="P35" s="10">
        <v>300000</v>
      </c>
      <c r="Q35" s="10">
        <v>33333.333330000001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</row>
    <row r="36" spans="1:22" ht="76.5" x14ac:dyDescent="0.25">
      <c r="A36" s="11" t="s">
        <v>102</v>
      </c>
      <c r="B36" s="46" t="s">
        <v>114</v>
      </c>
      <c r="C36" s="41" t="s">
        <v>92</v>
      </c>
      <c r="D36" s="65" t="s">
        <v>62</v>
      </c>
      <c r="E36" s="53" t="s">
        <v>100</v>
      </c>
      <c r="F36" s="46" t="s">
        <v>39</v>
      </c>
      <c r="G36" s="54" t="s">
        <v>46</v>
      </c>
      <c r="H36" s="55">
        <v>0</v>
      </c>
      <c r="I36" s="38"/>
      <c r="J36" s="56"/>
      <c r="K36" s="57"/>
      <c r="L36" s="13">
        <f t="shared" ref="L36" si="10">M36+N36+O36+P36+Q36</f>
        <v>150000</v>
      </c>
      <c r="M36" s="10">
        <v>0</v>
      </c>
      <c r="N36" s="10">
        <v>0</v>
      </c>
      <c r="O36" s="10">
        <v>0</v>
      </c>
      <c r="P36" s="10">
        <v>135000</v>
      </c>
      <c r="Q36" s="10">
        <v>15000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</row>
    <row r="37" spans="1:22" ht="28.5" customHeight="1" x14ac:dyDescent="0.25">
      <c r="A37" s="42">
        <v>3</v>
      </c>
      <c r="B37" s="43" t="s">
        <v>8</v>
      </c>
      <c r="C37" s="25"/>
      <c r="D37" s="25"/>
      <c r="E37" s="25"/>
      <c r="F37" s="25"/>
      <c r="G37" s="28"/>
      <c r="H37" s="28"/>
      <c r="I37" s="28"/>
      <c r="J37" s="28"/>
      <c r="K37" s="28"/>
      <c r="L37" s="44">
        <f t="shared" ref="L37:Q37" si="11">SUM(L38:L38)</f>
        <v>1794325.2622</v>
      </c>
      <c r="M37" s="44">
        <f t="shared" si="11"/>
        <v>423999.2</v>
      </c>
      <c r="N37" s="44">
        <f t="shared" si="11"/>
        <v>1352382.81</v>
      </c>
      <c r="O37" s="44">
        <f t="shared" si="11"/>
        <v>17943.252199999999</v>
      </c>
      <c r="P37" s="44">
        <f t="shared" si="11"/>
        <v>0</v>
      </c>
      <c r="Q37" s="44">
        <f t="shared" si="11"/>
        <v>0</v>
      </c>
      <c r="R37" s="44">
        <f t="shared" ref="R37:V37" si="12">SUM(R38:R38)</f>
        <v>0</v>
      </c>
      <c r="S37" s="44">
        <f t="shared" si="12"/>
        <v>0</v>
      </c>
      <c r="T37" s="44">
        <f t="shared" si="12"/>
        <v>0</v>
      </c>
      <c r="U37" s="44">
        <f t="shared" si="12"/>
        <v>0</v>
      </c>
      <c r="V37" s="44">
        <f t="shared" si="12"/>
        <v>0</v>
      </c>
    </row>
    <row r="38" spans="1:22" s="33" customFormat="1" ht="106.5" customHeight="1" x14ac:dyDescent="0.25">
      <c r="A38" s="51" t="s">
        <v>59</v>
      </c>
      <c r="B38" s="46" t="s">
        <v>40</v>
      </c>
      <c r="C38" s="60" t="s">
        <v>42</v>
      </c>
      <c r="D38" s="47" t="s">
        <v>62</v>
      </c>
      <c r="E38" s="48" t="s">
        <v>43</v>
      </c>
      <c r="F38" s="66" t="s">
        <v>74</v>
      </c>
      <c r="G38" s="29" t="s">
        <v>9</v>
      </c>
      <c r="H38" s="62">
        <v>0</v>
      </c>
      <c r="I38" s="49" t="s">
        <v>20</v>
      </c>
      <c r="J38" s="29" t="s">
        <v>20</v>
      </c>
      <c r="K38" s="29" t="s">
        <v>20</v>
      </c>
      <c r="L38" s="50">
        <f>M38+N38+O38+R38+S38</f>
        <v>1794325.2622</v>
      </c>
      <c r="M38" s="50">
        <v>423999.2</v>
      </c>
      <c r="N38" s="50">
        <v>1352382.81</v>
      </c>
      <c r="O38" s="50">
        <v>17943.252199999999</v>
      </c>
      <c r="P38" s="50">
        <v>0</v>
      </c>
      <c r="Q38" s="50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</row>
    <row r="39" spans="1:22" ht="136.5" customHeight="1" x14ac:dyDescent="0.25">
      <c r="A39" s="42">
        <v>4</v>
      </c>
      <c r="B39" s="52" t="s">
        <v>52</v>
      </c>
      <c r="C39" s="63"/>
      <c r="D39" s="65"/>
      <c r="E39" s="25"/>
      <c r="F39" s="25"/>
      <c r="G39" s="28"/>
      <c r="H39" s="28"/>
      <c r="I39" s="28"/>
      <c r="J39" s="28"/>
      <c r="K39" s="28"/>
      <c r="L39" s="44">
        <f>SUM(L40:L40)</f>
        <v>23568.647110000002</v>
      </c>
      <c r="M39" s="44">
        <v>0</v>
      </c>
      <c r="N39" s="44">
        <v>0</v>
      </c>
      <c r="O39" s="44">
        <v>0</v>
      </c>
      <c r="P39" s="44">
        <f>SUM(P40:P40)</f>
        <v>0</v>
      </c>
      <c r="Q39" s="44">
        <f>SUM(Q40:Q40)</f>
        <v>0</v>
      </c>
      <c r="R39" s="44">
        <f>SUM(R40:R40)</f>
        <v>0</v>
      </c>
      <c r="S39" s="44">
        <f>S40</f>
        <v>0</v>
      </c>
      <c r="T39" s="44">
        <f>SUM(T40:T40)</f>
        <v>21932.983</v>
      </c>
      <c r="U39" s="44">
        <f t="shared" ref="U39:V39" si="13">SUM(U40:U40)</f>
        <v>1399.9776400000001</v>
      </c>
      <c r="V39" s="44">
        <f t="shared" si="13"/>
        <v>235.68647000000001</v>
      </c>
    </row>
    <row r="40" spans="1:22" ht="138" customHeight="1" x14ac:dyDescent="0.25">
      <c r="A40" s="45" t="s">
        <v>32</v>
      </c>
      <c r="B40" s="59" t="s">
        <v>52</v>
      </c>
      <c r="C40" s="60" t="s">
        <v>51</v>
      </c>
      <c r="D40" s="47" t="s">
        <v>73</v>
      </c>
      <c r="E40" s="61" t="s">
        <v>20</v>
      </c>
      <c r="F40" s="66" t="s">
        <v>34</v>
      </c>
      <c r="G40" s="29" t="s">
        <v>35</v>
      </c>
      <c r="H40" s="29">
        <v>1</v>
      </c>
      <c r="I40" s="49" t="s">
        <v>20</v>
      </c>
      <c r="J40" s="29" t="s">
        <v>20</v>
      </c>
      <c r="K40" s="29" t="s">
        <v>20</v>
      </c>
      <c r="L40" s="50">
        <f>T40+U40+V40</f>
        <v>23568.647110000002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13">
        <v>0</v>
      </c>
      <c r="S40" s="13">
        <v>0</v>
      </c>
      <c r="T40" s="13">
        <v>21932.983</v>
      </c>
      <c r="U40" s="13">
        <v>1399.9776400000001</v>
      </c>
      <c r="V40" s="13">
        <v>235.68647000000001</v>
      </c>
    </row>
    <row r="41" spans="1:22" ht="97.5" customHeight="1" x14ac:dyDescent="0.25">
      <c r="A41" s="42">
        <v>5</v>
      </c>
      <c r="B41" s="64" t="s">
        <v>48</v>
      </c>
      <c r="C41" s="25"/>
      <c r="D41" s="65"/>
      <c r="E41" s="25"/>
      <c r="F41" s="25"/>
      <c r="G41" s="28"/>
      <c r="H41" s="28"/>
      <c r="I41" s="28"/>
      <c r="J41" s="28"/>
      <c r="K41" s="28"/>
      <c r="L41" s="44">
        <f t="shared" ref="L41:O41" si="14">SUM(L42:L44)</f>
        <v>207621.15581</v>
      </c>
      <c r="M41" s="44">
        <f t="shared" si="14"/>
        <v>0</v>
      </c>
      <c r="N41" s="44">
        <f t="shared" si="14"/>
        <v>0</v>
      </c>
      <c r="O41" s="44">
        <f t="shared" si="14"/>
        <v>0</v>
      </c>
      <c r="P41" s="44">
        <f>SUM(P42:P44)</f>
        <v>200359.04022999998</v>
      </c>
      <c r="Q41" s="44">
        <f t="shared" ref="Q41:V41" si="15">SUM(Q42:Q44)</f>
        <v>7262.1155799999997</v>
      </c>
      <c r="R41" s="44">
        <f t="shared" si="15"/>
        <v>0</v>
      </c>
      <c r="S41" s="44">
        <f t="shared" si="15"/>
        <v>0</v>
      </c>
      <c r="T41" s="44">
        <f t="shared" si="15"/>
        <v>0</v>
      </c>
      <c r="U41" s="44">
        <f t="shared" si="15"/>
        <v>0</v>
      </c>
      <c r="V41" s="44">
        <f t="shared" si="15"/>
        <v>0</v>
      </c>
    </row>
    <row r="42" spans="1:22" ht="96.75" customHeight="1" x14ac:dyDescent="0.25">
      <c r="A42" s="45" t="s">
        <v>53</v>
      </c>
      <c r="B42" s="59" t="s">
        <v>49</v>
      </c>
      <c r="C42" s="47" t="s">
        <v>68</v>
      </c>
      <c r="D42" s="47" t="s">
        <v>69</v>
      </c>
      <c r="E42" s="48" t="s">
        <v>50</v>
      </c>
      <c r="F42" s="66" t="s">
        <v>31</v>
      </c>
      <c r="G42" s="29" t="s">
        <v>9</v>
      </c>
      <c r="H42" s="29">
        <v>335.16</v>
      </c>
      <c r="I42" s="49" t="s">
        <v>20</v>
      </c>
      <c r="J42" s="29" t="s">
        <v>20</v>
      </c>
      <c r="K42" s="29" t="s">
        <v>20</v>
      </c>
      <c r="L42" s="50">
        <f>P42+Q42</f>
        <v>34800.489139999998</v>
      </c>
      <c r="M42" s="50">
        <v>0</v>
      </c>
      <c r="N42" s="50">
        <v>0</v>
      </c>
      <c r="O42" s="50">
        <v>0</v>
      </c>
      <c r="P42" s="50">
        <v>31320.44023</v>
      </c>
      <c r="Q42" s="50">
        <v>3480.04891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</row>
    <row r="43" spans="1:22" ht="79.5" customHeight="1" x14ac:dyDescent="0.25">
      <c r="A43" s="45" t="s">
        <v>101</v>
      </c>
      <c r="B43" s="59" t="s">
        <v>112</v>
      </c>
      <c r="C43" s="47" t="s">
        <v>68</v>
      </c>
      <c r="D43" s="47" t="s">
        <v>69</v>
      </c>
      <c r="E43" s="48" t="s">
        <v>103</v>
      </c>
      <c r="F43" s="66" t="s">
        <v>31</v>
      </c>
      <c r="G43" s="29" t="s">
        <v>9</v>
      </c>
      <c r="H43" s="29">
        <v>1.1559999999999999</v>
      </c>
      <c r="I43" s="49" t="s">
        <v>20</v>
      </c>
      <c r="J43" s="29" t="s">
        <v>20</v>
      </c>
      <c r="K43" s="29" t="s">
        <v>20</v>
      </c>
      <c r="L43" s="50">
        <f>P43+Q43</f>
        <v>22820.666669999999</v>
      </c>
      <c r="M43" s="50">
        <v>0</v>
      </c>
      <c r="N43" s="50">
        <v>0</v>
      </c>
      <c r="O43" s="50">
        <v>0</v>
      </c>
      <c r="P43" s="50">
        <v>20538.599999999999</v>
      </c>
      <c r="Q43" s="50">
        <v>2282.0666700000002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</row>
    <row r="44" spans="1:22" ht="60" customHeight="1" x14ac:dyDescent="0.25">
      <c r="A44" s="45" t="s">
        <v>104</v>
      </c>
      <c r="B44" s="59" t="s">
        <v>105</v>
      </c>
      <c r="C44" s="47" t="s">
        <v>68</v>
      </c>
      <c r="D44" s="47" t="s">
        <v>69</v>
      </c>
      <c r="E44" s="48" t="s">
        <v>107</v>
      </c>
      <c r="F44" s="66" t="s">
        <v>106</v>
      </c>
      <c r="G44" s="29" t="s">
        <v>108</v>
      </c>
      <c r="H44" s="29">
        <v>31</v>
      </c>
      <c r="I44" s="49" t="s">
        <v>20</v>
      </c>
      <c r="J44" s="29" t="s">
        <v>20</v>
      </c>
      <c r="K44" s="29" t="s">
        <v>20</v>
      </c>
      <c r="L44" s="50">
        <f>P44+Q44</f>
        <v>150000</v>
      </c>
      <c r="M44" s="50">
        <v>0</v>
      </c>
      <c r="N44" s="50">
        <v>0</v>
      </c>
      <c r="O44" s="50">
        <v>0</v>
      </c>
      <c r="P44" s="50">
        <v>148500</v>
      </c>
      <c r="Q44" s="50">
        <v>1500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</row>
    <row r="45" spans="1:22" ht="15.75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75"/>
      <c r="Q45" s="76"/>
      <c r="S45" s="12"/>
      <c r="V45" s="12" t="s">
        <v>17</v>
      </c>
    </row>
  </sheetData>
  <mergeCells count="44">
    <mergeCell ref="S17:S18"/>
    <mergeCell ref="A15:A18"/>
    <mergeCell ref="B15:B18"/>
    <mergeCell ref="C15:C18"/>
    <mergeCell ref="I15:K15"/>
    <mergeCell ref="F16:F18"/>
    <mergeCell ref="N17:N18"/>
    <mergeCell ref="O17:O18"/>
    <mergeCell ref="F15:H15"/>
    <mergeCell ref="M17:M18"/>
    <mergeCell ref="M16:O16"/>
    <mergeCell ref="L16:L18"/>
    <mergeCell ref="T7:V7"/>
    <mergeCell ref="T8:V8"/>
    <mergeCell ref="T9:V9"/>
    <mergeCell ref="T16:V16"/>
    <mergeCell ref="T17:T18"/>
    <mergeCell ref="V17:V18"/>
    <mergeCell ref="L15:V15"/>
    <mergeCell ref="Q16:Q18"/>
    <mergeCell ref="A12:V12"/>
    <mergeCell ref="A13:V13"/>
    <mergeCell ref="R16:S16"/>
    <mergeCell ref="R17:R18"/>
    <mergeCell ref="U17:U18"/>
    <mergeCell ref="D15:D18"/>
    <mergeCell ref="E15:E18"/>
    <mergeCell ref="P16:P18"/>
    <mergeCell ref="J21:J28"/>
    <mergeCell ref="K21:K28"/>
    <mergeCell ref="I21:I28"/>
    <mergeCell ref="H16:H18"/>
    <mergeCell ref="G16:G18"/>
    <mergeCell ref="I16:I18"/>
    <mergeCell ref="J16:J18"/>
    <mergeCell ref="K16:K18"/>
    <mergeCell ref="T1:V1"/>
    <mergeCell ref="T2:V2"/>
    <mergeCell ref="T6:V6"/>
    <mergeCell ref="S4:V4"/>
    <mergeCell ref="S3:V3"/>
    <mergeCell ref="R1:S1"/>
    <mergeCell ref="R2:S2"/>
    <mergeCell ref="R6:S6"/>
  </mergeCells>
  <pageMargins left="0.19685039370078741" right="0.11811023622047245" top="0.27559055118110237" bottom="0.15748031496062992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Rystakova_OS</dc:creator>
  <cp:lastModifiedBy>Цацуро Юлия Сергеевна</cp:lastModifiedBy>
  <cp:lastPrinted>2025-05-22T14:39:01Z</cp:lastPrinted>
  <dcterms:created xsi:type="dcterms:W3CDTF">2019-02-20T08:30:58Z</dcterms:created>
  <dcterms:modified xsi:type="dcterms:W3CDTF">2025-06-05T07:46:53Z</dcterms:modified>
</cp:coreProperties>
</file>