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6315" windowWidth="20730" windowHeight="11700"/>
  </bookViews>
  <sheets>
    <sheet name="Лист1" sheetId="1" r:id="rId1"/>
    <sheet name="Лист3" sheetId="3" r:id="rId2"/>
  </sheets>
  <definedNames>
    <definedName name="_xlnm._FilterDatabase" localSheetId="0" hidden="1">Лист1!$A$11:$K$203</definedName>
    <definedName name="_xlnm.Print_Area" localSheetId="0">Лист1!$A:$K</definedName>
  </definedNames>
  <calcPr calcId="145621"/>
</workbook>
</file>

<file path=xl/calcChain.xml><?xml version="1.0" encoding="utf-8"?>
<calcChain xmlns="http://schemas.openxmlformats.org/spreadsheetml/2006/main">
  <c r="E182" i="1" l="1"/>
  <c r="E14" i="1"/>
  <c r="E38" i="1" s="1"/>
  <c r="F18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E13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E21" i="1"/>
  <c r="E23" i="1"/>
  <c r="E22" i="1"/>
  <c r="E15" i="1"/>
  <c r="E12" i="1" l="1"/>
  <c r="F153" i="1"/>
  <c r="G153" i="1"/>
  <c r="H153" i="1"/>
  <c r="I153" i="1"/>
  <c r="J153" i="1"/>
  <c r="F154" i="1"/>
  <c r="G154" i="1"/>
  <c r="H154" i="1"/>
  <c r="I154" i="1"/>
  <c r="J154" i="1"/>
  <c r="F155" i="1"/>
  <c r="G155" i="1"/>
  <c r="H155" i="1"/>
  <c r="I155" i="1"/>
  <c r="J155" i="1"/>
  <c r="E153" i="1"/>
  <c r="E154" i="1"/>
  <c r="E155" i="1"/>
  <c r="K155" i="1" l="1"/>
  <c r="K153" i="1"/>
  <c r="K154" i="1"/>
  <c r="K151" i="1"/>
  <c r="K150" i="1"/>
  <c r="K149" i="1"/>
  <c r="J148" i="1"/>
  <c r="I148" i="1"/>
  <c r="H148" i="1"/>
  <c r="G148" i="1"/>
  <c r="F148" i="1"/>
  <c r="E148" i="1"/>
  <c r="F141" i="1"/>
  <c r="G141" i="1"/>
  <c r="H141" i="1"/>
  <c r="I141" i="1"/>
  <c r="J141" i="1"/>
  <c r="F142" i="1"/>
  <c r="G142" i="1"/>
  <c r="H142" i="1"/>
  <c r="I142" i="1"/>
  <c r="J142" i="1"/>
  <c r="F143" i="1"/>
  <c r="G143" i="1"/>
  <c r="H143" i="1"/>
  <c r="I143" i="1"/>
  <c r="J143" i="1"/>
  <c r="E141" i="1"/>
  <c r="E143" i="1"/>
  <c r="K139" i="1"/>
  <c r="K138" i="1"/>
  <c r="K137" i="1"/>
  <c r="J136" i="1"/>
  <c r="I136" i="1"/>
  <c r="H136" i="1"/>
  <c r="G136" i="1"/>
  <c r="F136" i="1"/>
  <c r="E136" i="1"/>
  <c r="F81" i="1"/>
  <c r="G81" i="1"/>
  <c r="H81" i="1"/>
  <c r="I81" i="1"/>
  <c r="J81" i="1"/>
  <c r="F82" i="1"/>
  <c r="G82" i="1"/>
  <c r="H82" i="1"/>
  <c r="I82" i="1"/>
  <c r="J82" i="1"/>
  <c r="F83" i="1"/>
  <c r="G83" i="1"/>
  <c r="H83" i="1"/>
  <c r="I83" i="1"/>
  <c r="J83" i="1"/>
  <c r="E81" i="1"/>
  <c r="E82" i="1"/>
  <c r="E83" i="1"/>
  <c r="K79" i="1"/>
  <c r="K78" i="1"/>
  <c r="K77" i="1"/>
  <c r="J76" i="1"/>
  <c r="I76" i="1"/>
  <c r="H76" i="1"/>
  <c r="G76" i="1"/>
  <c r="F76" i="1"/>
  <c r="E76" i="1"/>
  <c r="K83" i="1" l="1"/>
  <c r="K82" i="1"/>
  <c r="K81" i="1"/>
  <c r="K148" i="1"/>
  <c r="K136" i="1"/>
  <c r="K76" i="1"/>
  <c r="H68" i="1"/>
  <c r="F200" i="1" l="1"/>
  <c r="G200" i="1"/>
  <c r="H200" i="1"/>
  <c r="I200" i="1"/>
  <c r="J200" i="1"/>
  <c r="E200" i="1"/>
  <c r="K109" i="1" l="1"/>
  <c r="K110" i="1"/>
  <c r="K111" i="1"/>
  <c r="F35" i="1" l="1"/>
  <c r="G35" i="1"/>
  <c r="H35" i="1"/>
  <c r="I35" i="1"/>
  <c r="J35" i="1"/>
  <c r="F34" i="1"/>
  <c r="G34" i="1"/>
  <c r="H34" i="1"/>
  <c r="I34" i="1"/>
  <c r="J34" i="1"/>
  <c r="F33" i="1"/>
  <c r="G33" i="1"/>
  <c r="H33" i="1"/>
  <c r="I33" i="1"/>
  <c r="J33" i="1"/>
  <c r="E34" i="1"/>
  <c r="E35" i="1"/>
  <c r="E33" i="1"/>
  <c r="F31" i="1"/>
  <c r="G31" i="1"/>
  <c r="H31" i="1"/>
  <c r="I31" i="1"/>
  <c r="J31" i="1"/>
  <c r="F30" i="1"/>
  <c r="G30" i="1"/>
  <c r="H30" i="1"/>
  <c r="I30" i="1"/>
  <c r="J30" i="1"/>
  <c r="F29" i="1"/>
  <c r="G29" i="1"/>
  <c r="H29" i="1"/>
  <c r="I29" i="1"/>
  <c r="J29" i="1"/>
  <c r="E30" i="1"/>
  <c r="E31" i="1"/>
  <c r="E29" i="1"/>
  <c r="F19" i="1"/>
  <c r="G19" i="1"/>
  <c r="H19" i="1"/>
  <c r="I19" i="1"/>
  <c r="J19" i="1"/>
  <c r="G18" i="1"/>
  <c r="H18" i="1"/>
  <c r="I18" i="1"/>
  <c r="J18" i="1"/>
  <c r="E18" i="1"/>
  <c r="E19" i="1"/>
  <c r="F17" i="1"/>
  <c r="G17" i="1"/>
  <c r="H17" i="1"/>
  <c r="I17" i="1"/>
  <c r="J17" i="1"/>
  <c r="E17" i="1"/>
  <c r="K195" i="1"/>
  <c r="K194" i="1"/>
  <c r="K193" i="1"/>
  <c r="J192" i="1"/>
  <c r="I192" i="1"/>
  <c r="H192" i="1"/>
  <c r="G192" i="1"/>
  <c r="F192" i="1"/>
  <c r="E192" i="1"/>
  <c r="K191" i="1"/>
  <c r="K190" i="1"/>
  <c r="K189" i="1"/>
  <c r="J188" i="1"/>
  <c r="I188" i="1"/>
  <c r="H188" i="1"/>
  <c r="G188" i="1"/>
  <c r="F188" i="1"/>
  <c r="E188" i="1"/>
  <c r="K187" i="1"/>
  <c r="K186" i="1"/>
  <c r="K185" i="1"/>
  <c r="J184" i="1"/>
  <c r="I184" i="1"/>
  <c r="H184" i="1"/>
  <c r="G184" i="1"/>
  <c r="F184" i="1"/>
  <c r="E184" i="1"/>
  <c r="K183" i="1"/>
  <c r="K182" i="1"/>
  <c r="K181" i="1"/>
  <c r="J180" i="1"/>
  <c r="I180" i="1"/>
  <c r="H180" i="1"/>
  <c r="G180" i="1"/>
  <c r="F180" i="1"/>
  <c r="E180" i="1"/>
  <c r="K179" i="1"/>
  <c r="K178" i="1"/>
  <c r="K177" i="1"/>
  <c r="J176" i="1"/>
  <c r="I176" i="1"/>
  <c r="H176" i="1"/>
  <c r="G176" i="1"/>
  <c r="F176" i="1"/>
  <c r="E176" i="1"/>
  <c r="J175" i="1"/>
  <c r="I175" i="1"/>
  <c r="H175" i="1"/>
  <c r="G175" i="1"/>
  <c r="F175" i="1"/>
  <c r="E175" i="1"/>
  <c r="J174" i="1"/>
  <c r="I174" i="1"/>
  <c r="H174" i="1"/>
  <c r="G174" i="1"/>
  <c r="F174" i="1"/>
  <c r="E174" i="1"/>
  <c r="J173" i="1"/>
  <c r="I173" i="1"/>
  <c r="H173" i="1"/>
  <c r="G173" i="1"/>
  <c r="F173" i="1"/>
  <c r="E173" i="1"/>
  <c r="K171" i="1"/>
  <c r="K170" i="1"/>
  <c r="K169" i="1"/>
  <c r="J168" i="1"/>
  <c r="I168" i="1"/>
  <c r="H168" i="1"/>
  <c r="G168" i="1"/>
  <c r="F168" i="1"/>
  <c r="E168" i="1"/>
  <c r="K167" i="1"/>
  <c r="K166" i="1"/>
  <c r="K165" i="1"/>
  <c r="J164" i="1"/>
  <c r="I164" i="1"/>
  <c r="H164" i="1"/>
  <c r="G164" i="1"/>
  <c r="F164" i="1"/>
  <c r="E164" i="1"/>
  <c r="K135" i="1"/>
  <c r="K134" i="1"/>
  <c r="K133" i="1"/>
  <c r="J132" i="1"/>
  <c r="I132" i="1"/>
  <c r="H132" i="1"/>
  <c r="G132" i="1"/>
  <c r="F132" i="1"/>
  <c r="E132" i="1"/>
  <c r="K131" i="1"/>
  <c r="K130" i="1"/>
  <c r="K129" i="1"/>
  <c r="J128" i="1"/>
  <c r="I128" i="1"/>
  <c r="H128" i="1"/>
  <c r="G128" i="1"/>
  <c r="F128" i="1"/>
  <c r="E128" i="1"/>
  <c r="K127" i="1"/>
  <c r="K126" i="1"/>
  <c r="K14" i="1" s="1"/>
  <c r="K125" i="1"/>
  <c r="J124" i="1"/>
  <c r="I124" i="1"/>
  <c r="H124" i="1"/>
  <c r="G124" i="1"/>
  <c r="F124" i="1"/>
  <c r="E124" i="1"/>
  <c r="K123" i="1"/>
  <c r="K122" i="1"/>
  <c r="K121" i="1"/>
  <c r="J120" i="1"/>
  <c r="I120" i="1"/>
  <c r="H120" i="1"/>
  <c r="G120" i="1"/>
  <c r="F120" i="1"/>
  <c r="E120" i="1"/>
  <c r="K95" i="1"/>
  <c r="K94" i="1"/>
  <c r="K93" i="1"/>
  <c r="J92" i="1"/>
  <c r="I92" i="1"/>
  <c r="H92" i="1"/>
  <c r="G92" i="1"/>
  <c r="F92" i="1"/>
  <c r="K91" i="1"/>
  <c r="K90" i="1"/>
  <c r="K89" i="1"/>
  <c r="J88" i="1"/>
  <c r="I88" i="1"/>
  <c r="H88" i="1"/>
  <c r="G88" i="1"/>
  <c r="F88" i="1"/>
  <c r="E88" i="1"/>
  <c r="K75" i="1"/>
  <c r="K74" i="1"/>
  <c r="K73" i="1"/>
  <c r="J72" i="1"/>
  <c r="J80" i="1" s="1"/>
  <c r="I72" i="1"/>
  <c r="I80" i="1" s="1"/>
  <c r="H72" i="1"/>
  <c r="H80" i="1" s="1"/>
  <c r="G72" i="1"/>
  <c r="G80" i="1" s="1"/>
  <c r="F72" i="1"/>
  <c r="F80" i="1" s="1"/>
  <c r="E72" i="1"/>
  <c r="E80" i="1" s="1"/>
  <c r="K71" i="1"/>
  <c r="K70" i="1"/>
  <c r="K69" i="1"/>
  <c r="J68" i="1"/>
  <c r="I68" i="1"/>
  <c r="G68" i="1"/>
  <c r="F68" i="1"/>
  <c r="E68" i="1"/>
  <c r="K51" i="1"/>
  <c r="K50" i="1"/>
  <c r="K49" i="1"/>
  <c r="J48" i="1"/>
  <c r="I48" i="1"/>
  <c r="H48" i="1"/>
  <c r="G48" i="1"/>
  <c r="F48" i="1"/>
  <c r="E48" i="1"/>
  <c r="K47" i="1"/>
  <c r="K46" i="1"/>
  <c r="K45" i="1"/>
  <c r="J44" i="1"/>
  <c r="I44" i="1"/>
  <c r="H44" i="1"/>
  <c r="G44" i="1"/>
  <c r="F44" i="1"/>
  <c r="E44" i="1"/>
  <c r="K43" i="1"/>
  <c r="K42" i="1"/>
  <c r="K41" i="1"/>
  <c r="J40" i="1"/>
  <c r="I40" i="1"/>
  <c r="H40" i="1"/>
  <c r="G40" i="1"/>
  <c r="F40" i="1"/>
  <c r="E40" i="1"/>
  <c r="G140" i="1" l="1"/>
  <c r="H140" i="1"/>
  <c r="I140" i="1"/>
  <c r="F140" i="1"/>
  <c r="J140" i="1"/>
  <c r="K80" i="1"/>
  <c r="G172" i="1"/>
  <c r="K184" i="1"/>
  <c r="K192" i="1"/>
  <c r="F172" i="1"/>
  <c r="J172" i="1"/>
  <c r="K180" i="1"/>
  <c r="K188" i="1"/>
  <c r="E172" i="1"/>
  <c r="I172" i="1"/>
  <c r="K174" i="1"/>
  <c r="H172" i="1"/>
  <c r="K175" i="1"/>
  <c r="K176" i="1"/>
  <c r="K168" i="1"/>
  <c r="K173" i="1"/>
  <c r="K164" i="1"/>
  <c r="K142" i="1"/>
  <c r="K132" i="1"/>
  <c r="K128" i="1"/>
  <c r="K141" i="1"/>
  <c r="K143" i="1"/>
  <c r="K124" i="1"/>
  <c r="K120" i="1"/>
  <c r="K88" i="1"/>
  <c r="K92" i="1"/>
  <c r="K40" i="1"/>
  <c r="K72" i="1"/>
  <c r="K44" i="1"/>
  <c r="K48" i="1"/>
  <c r="K68" i="1"/>
  <c r="K22" i="1"/>
  <c r="F27" i="1"/>
  <c r="G27" i="1"/>
  <c r="H27" i="1"/>
  <c r="I27" i="1"/>
  <c r="J27" i="1"/>
  <c r="F26" i="1"/>
  <c r="F38" i="1" s="1"/>
  <c r="G26" i="1"/>
  <c r="G38" i="1" s="1"/>
  <c r="H26" i="1"/>
  <c r="H38" i="1" s="1"/>
  <c r="I26" i="1"/>
  <c r="I38" i="1" s="1"/>
  <c r="J26" i="1"/>
  <c r="J38" i="1" s="1"/>
  <c r="F25" i="1"/>
  <c r="F37" i="1" s="1"/>
  <c r="G25" i="1"/>
  <c r="H25" i="1"/>
  <c r="H37" i="1" s="1"/>
  <c r="I25" i="1"/>
  <c r="I37" i="1" s="1"/>
  <c r="J25" i="1"/>
  <c r="J37" i="1" s="1"/>
  <c r="E27" i="1"/>
  <c r="E39" i="1" s="1"/>
  <c r="E26" i="1"/>
  <c r="E25" i="1"/>
  <c r="E96" i="1"/>
  <c r="F96" i="1"/>
  <c r="G96" i="1"/>
  <c r="H96" i="1"/>
  <c r="I96" i="1"/>
  <c r="J96" i="1"/>
  <c r="K97" i="1"/>
  <c r="K98" i="1"/>
  <c r="K99" i="1"/>
  <c r="K85" i="1"/>
  <c r="K86" i="1"/>
  <c r="K87" i="1"/>
  <c r="F84" i="1"/>
  <c r="G84" i="1"/>
  <c r="H84" i="1"/>
  <c r="I84" i="1"/>
  <c r="J84" i="1"/>
  <c r="E84" i="1"/>
  <c r="K67" i="1"/>
  <c r="K66" i="1"/>
  <c r="K65" i="1"/>
  <c r="J64" i="1"/>
  <c r="I64" i="1"/>
  <c r="H64" i="1"/>
  <c r="G64" i="1"/>
  <c r="F64" i="1"/>
  <c r="E64" i="1"/>
  <c r="F63" i="1"/>
  <c r="G63" i="1"/>
  <c r="H63" i="1"/>
  <c r="I63" i="1"/>
  <c r="J63" i="1"/>
  <c r="F62" i="1"/>
  <c r="G62" i="1"/>
  <c r="H62" i="1"/>
  <c r="I62" i="1"/>
  <c r="J62" i="1"/>
  <c r="F61" i="1"/>
  <c r="G61" i="1"/>
  <c r="H61" i="1"/>
  <c r="I61" i="1"/>
  <c r="J61" i="1"/>
  <c r="E63" i="1"/>
  <c r="E62" i="1"/>
  <c r="E61" i="1"/>
  <c r="K59" i="1"/>
  <c r="K58" i="1"/>
  <c r="K57" i="1"/>
  <c r="J56" i="1"/>
  <c r="I56" i="1"/>
  <c r="H56" i="1"/>
  <c r="G56" i="1"/>
  <c r="F56" i="1"/>
  <c r="E56" i="1"/>
  <c r="F100" i="1"/>
  <c r="G100" i="1"/>
  <c r="H100" i="1"/>
  <c r="I100" i="1"/>
  <c r="J100" i="1"/>
  <c r="E100" i="1"/>
  <c r="K101" i="1"/>
  <c r="K102" i="1"/>
  <c r="K103" i="1"/>
  <c r="F105" i="1"/>
  <c r="G105" i="1"/>
  <c r="H105" i="1"/>
  <c r="I105" i="1"/>
  <c r="J105" i="1"/>
  <c r="F106" i="1"/>
  <c r="G106" i="1"/>
  <c r="H106" i="1"/>
  <c r="I106" i="1"/>
  <c r="J106" i="1"/>
  <c r="F107" i="1"/>
  <c r="G107" i="1"/>
  <c r="H107" i="1"/>
  <c r="I107" i="1"/>
  <c r="J107" i="1"/>
  <c r="E107" i="1"/>
  <c r="E106" i="1"/>
  <c r="E105" i="1"/>
  <c r="J39" i="1" l="1"/>
  <c r="F39" i="1"/>
  <c r="H39" i="1"/>
  <c r="I39" i="1"/>
  <c r="G39" i="1"/>
  <c r="K172" i="1"/>
  <c r="K140" i="1"/>
  <c r="I24" i="1"/>
  <c r="K35" i="1"/>
  <c r="K34" i="1"/>
  <c r="G24" i="1"/>
  <c r="K26" i="1"/>
  <c r="I28" i="1"/>
  <c r="J28" i="1"/>
  <c r="K27" i="1"/>
  <c r="K25" i="1"/>
  <c r="K61" i="1"/>
  <c r="G28" i="1"/>
  <c r="I104" i="1"/>
  <c r="K63" i="1"/>
  <c r="K96" i="1"/>
  <c r="K33" i="1"/>
  <c r="F28" i="1"/>
  <c r="F24" i="1"/>
  <c r="K18" i="1"/>
  <c r="K15" i="1"/>
  <c r="K13" i="1"/>
  <c r="K19" i="1"/>
  <c r="K17" i="1"/>
  <c r="K23" i="1"/>
  <c r="K21" i="1"/>
  <c r="J24" i="1"/>
  <c r="H24" i="1"/>
  <c r="H28" i="1"/>
  <c r="K106" i="1"/>
  <c r="H104" i="1"/>
  <c r="K107" i="1"/>
  <c r="K105" i="1"/>
  <c r="K84" i="1"/>
  <c r="K64" i="1"/>
  <c r="K100" i="1"/>
  <c r="K56" i="1"/>
  <c r="K62" i="1"/>
  <c r="E104" i="1"/>
  <c r="G104" i="1"/>
  <c r="J104" i="1"/>
  <c r="F104" i="1"/>
  <c r="F108" i="1"/>
  <c r="G108" i="1"/>
  <c r="H108" i="1"/>
  <c r="I108" i="1"/>
  <c r="J108" i="1"/>
  <c r="E108" i="1"/>
  <c r="K108" i="1" l="1"/>
  <c r="K104" i="1"/>
  <c r="K203" i="1" l="1"/>
  <c r="K202" i="1"/>
  <c r="K201" i="1"/>
  <c r="K200" i="1" l="1"/>
  <c r="F160" i="1"/>
  <c r="G160" i="1"/>
  <c r="H160" i="1"/>
  <c r="I160" i="1"/>
  <c r="J160" i="1"/>
  <c r="E160" i="1"/>
  <c r="K161" i="1"/>
  <c r="K162" i="1"/>
  <c r="K163" i="1"/>
  <c r="F156" i="1"/>
  <c r="G156" i="1"/>
  <c r="H156" i="1"/>
  <c r="I156" i="1"/>
  <c r="J156" i="1"/>
  <c r="E156" i="1"/>
  <c r="H196" i="1"/>
  <c r="I196" i="1"/>
  <c r="K160" i="1" l="1"/>
  <c r="K157" i="1" l="1"/>
  <c r="K158" i="1"/>
  <c r="K159" i="1"/>
  <c r="F20" i="1" l="1"/>
  <c r="I20" i="1"/>
  <c r="J20" i="1"/>
  <c r="H20" i="1"/>
  <c r="G20" i="1"/>
  <c r="E20" i="1" l="1"/>
  <c r="K20" i="1" s="1"/>
  <c r="K115" i="1"/>
  <c r="K114" i="1"/>
  <c r="K113" i="1"/>
  <c r="J112" i="1"/>
  <c r="I112" i="1"/>
  <c r="H112" i="1"/>
  <c r="G112" i="1"/>
  <c r="F112" i="1"/>
  <c r="E112" i="1"/>
  <c r="F52" i="1"/>
  <c r="F60" i="1" s="1"/>
  <c r="G52" i="1"/>
  <c r="G60" i="1" s="1"/>
  <c r="H52" i="1"/>
  <c r="H60" i="1" s="1"/>
  <c r="I52" i="1"/>
  <c r="I60" i="1" s="1"/>
  <c r="J52" i="1"/>
  <c r="J60" i="1" s="1"/>
  <c r="E52" i="1"/>
  <c r="E60" i="1" s="1"/>
  <c r="K199" i="1"/>
  <c r="K198" i="1"/>
  <c r="K197" i="1"/>
  <c r="J196" i="1"/>
  <c r="G196" i="1"/>
  <c r="F196" i="1"/>
  <c r="E196" i="1"/>
  <c r="F144" i="1"/>
  <c r="F152" i="1" s="1"/>
  <c r="G144" i="1"/>
  <c r="G152" i="1" s="1"/>
  <c r="H144" i="1"/>
  <c r="H152" i="1" s="1"/>
  <c r="I144" i="1"/>
  <c r="I152" i="1" s="1"/>
  <c r="J144" i="1"/>
  <c r="J152" i="1" s="1"/>
  <c r="E144" i="1"/>
  <c r="E152" i="1" s="1"/>
  <c r="F116" i="1"/>
  <c r="G116" i="1"/>
  <c r="H116" i="1"/>
  <c r="I116" i="1"/>
  <c r="J116" i="1"/>
  <c r="E116" i="1"/>
  <c r="K147" i="1"/>
  <c r="K146" i="1"/>
  <c r="K145" i="1"/>
  <c r="K119" i="1"/>
  <c r="K118" i="1"/>
  <c r="K117" i="1"/>
  <c r="K53" i="1"/>
  <c r="K54" i="1"/>
  <c r="K55" i="1"/>
  <c r="K152" i="1" l="1"/>
  <c r="K112" i="1"/>
  <c r="K60" i="1"/>
  <c r="K156" i="1"/>
  <c r="K30" i="1"/>
  <c r="K31" i="1"/>
  <c r="E28" i="1"/>
  <c r="K29" i="1"/>
  <c r="E24" i="1"/>
  <c r="K24" i="1" s="1"/>
  <c r="F16" i="1"/>
  <c r="H16" i="1"/>
  <c r="G16" i="1"/>
  <c r="K52" i="1"/>
  <c r="K196" i="1"/>
  <c r="K144" i="1"/>
  <c r="K116" i="1"/>
  <c r="I32" i="1" l="1"/>
  <c r="G32" i="1"/>
  <c r="F32" i="1"/>
  <c r="H32" i="1"/>
  <c r="K38" i="1"/>
  <c r="K39" i="1"/>
  <c r="J32" i="1"/>
  <c r="E32" i="1"/>
  <c r="I16" i="1"/>
  <c r="K28" i="1"/>
  <c r="J16" i="1"/>
  <c r="K37" i="1"/>
  <c r="K32" i="1" l="1"/>
  <c r="E16" i="1"/>
  <c r="K16" i="1" s="1"/>
  <c r="F12" i="1"/>
  <c r="F36" i="1" s="1"/>
  <c r="G12" i="1"/>
  <c r="H12" i="1"/>
  <c r="H36" i="1" s="1"/>
  <c r="I12" i="1"/>
  <c r="I36" i="1" s="1"/>
  <c r="J12" i="1"/>
  <c r="J36" i="1" s="1"/>
  <c r="K36" i="1" l="1"/>
  <c r="K12" i="1"/>
</calcChain>
</file>

<file path=xl/comments1.xml><?xml version="1.0" encoding="utf-8"?>
<comments xmlns="http://schemas.openxmlformats.org/spreadsheetml/2006/main">
  <authors>
    <author>Рыстакова Оксана Сергеевна</author>
    <author>Юрова Людмила Александровна</author>
  </authors>
  <commentList>
    <comment ref="E36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Рыстакова Оксана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92" authorId="1">
      <text>
        <r>
          <rPr>
            <b/>
            <sz val="9"/>
            <color indexed="81"/>
            <rFont val="Tahoma"/>
            <family val="2"/>
            <charset val="204"/>
          </rPr>
          <t>Юрова Людмила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<sst xmlns="http://schemas.openxmlformats.org/spreadsheetml/2006/main" count="320" uniqueCount="90">
  <si>
    <r>
      <t>Источник финанси-рования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</si>
  <si>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Финансовые затраты, тыс. руб.</t>
  </si>
  <si>
    <t>Всего</t>
  </si>
  <si>
    <t>МБТ</t>
  </si>
  <si>
    <t>МБ</t>
  </si>
  <si>
    <t>ВБ</t>
  </si>
  <si>
    <t>Итого</t>
  </si>
  <si>
    <t>№ п/п</t>
  </si>
  <si>
    <t>2025 год</t>
  </si>
  <si>
    <t>2026 год</t>
  </si>
  <si>
    <t>2027 год</t>
  </si>
  <si>
    <t>2028 год</t>
  </si>
  <si>
    <t>2029 год</t>
  </si>
  <si>
    <t>2030 год</t>
  </si>
  <si>
    <t>2</t>
  </si>
  <si>
    <t>8</t>
  </si>
  <si>
    <t>3</t>
  </si>
  <si>
    <t>7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</si>
  <si>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</si>
  <si>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</si>
  <si>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</si>
  <si>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</si>
  <si>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</si>
  <si>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</si>
  <si>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</si>
  <si>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</si>
  <si>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</si>
  <si>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</si>
  <si>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</si>
  <si>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</si>
  <si>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</si>
  <si>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Комплекс процессных мероприятий «Обеспечение деятельности МКУ «Зеленстрой»</t>
  </si>
  <si>
    <t>Региональный проект «Общесистемные меры развития дорожного хозяйства Вологодской области»</t>
  </si>
  <si>
    <t>6</t>
  </si>
  <si>
    <t>5</t>
  </si>
  <si>
    <t>4</t>
  </si>
  <si>
    <t>1</t>
  </si>
  <si>
    <t>22</t>
  </si>
  <si>
    <t>Комплекс процессных мероприятий «Организация транспортного обслуживания населения в границах городского округа города Вологды»</t>
  </si>
  <si>
    <t>Ответственный исполнитель, соисполнитель, участник муниципальной программы*</t>
  </si>
  <si>
    <t>* Используемые сокращения:</t>
  </si>
  <si>
    <t>Финансовое обеспечение муниципальной программы</t>
  </si>
  <si>
    <t xml:space="preserve">Муниципальная программа "Развитие городской инфраструктуры" </t>
  </si>
  <si>
    <t>Наименование муниципальной программы, структурного элемента муниципальной программы</t>
  </si>
  <si>
    <t>Комплекс процессных мероприятий «Организация ритуальных услуг и содержание мест захоронения»</t>
  </si>
  <si>
    <t>Комплекс процессных мероприятий «Осуществление деятельности по обращению с животными без владельцев»</t>
  </si>
  <si>
    <t>Комплекс процессных мероприятий «Обеспечение деятельности МКУ «Управление капитального строительства и ремонта»</t>
  </si>
  <si>
    <t>Комплекс процессных мероприятий «Обеспечение выполнения функций Департамента строительства, благоустройства и содержания территорий Администрации города Вологды»</t>
  </si>
  <si>
    <t>Комплекс процессных мероприятий «Благоустройство и озеленение»</t>
  </si>
  <si>
    <t>Комплекс процессных мероприятий «Организация уличного освещения»</t>
  </si>
  <si>
    <t>ДИО</t>
  </si>
  <si>
    <t>ЖУ</t>
  </si>
  <si>
    <t>Комплекс процессных мероприятий «Содержание имущества, находящегося в муниципальной собственности городского округа города Вологды»</t>
  </si>
  <si>
    <t>Комплекс процессных мероприятий «Капитальный ремонт, ремонт и содержание систем тепло-, газо-, водоснабжения и водоотведения»</t>
  </si>
  <si>
    <t>Комплекс процессных мероприятий «Организация охраны окружающей среды»</t>
  </si>
  <si>
    <t>Комплекс процессных мероприятий «Капитальный ремонт общего имущества многоквартирных домов»</t>
  </si>
  <si>
    <t>Комплекс процессных мероприятий «Обеспечение безопасности дорожного движения»</t>
  </si>
  <si>
    <t>Комплекс процессных мероприятий «Содержание улично-дорожной сети»</t>
  </si>
  <si>
    <t>23</t>
  </si>
  <si>
    <t>Комплекс процессных мероприятий «Обеспечение выполнения функций Департамента жилищно-коммунального хозяйства и экологии Администрации города Вологды»</t>
  </si>
  <si>
    <t>24</t>
  </si>
  <si>
    <t>Комплекс процессных мероприятий «Капитальный ремонт и ремонт автомобильных дорог местного значения»</t>
  </si>
  <si>
    <t>Региональный проект «Строительство, капитальный ремонт, ремонт и содержание автомобильных дорог общего пользования регионального и местного значения»</t>
  </si>
  <si>
    <t>Региональный проект «Региональная и местная дорожная сеть Вологодской области»</t>
  </si>
  <si>
    <t>Муниципальный проект «Строительство и реконструкция автомобильных дорог общего пользования местного значения»</t>
  </si>
  <si>
    <t>Муниципальный проект «Развитие коммунальной инфраструктуры города Вологды»</t>
  </si>
  <si>
    <t>Муниципальный проект «Рекультивация несанкционированной городской свалки по ул. Мудрова, 40 г. Вологда»</t>
  </si>
  <si>
    <t>25</t>
  </si>
  <si>
    <t>26</t>
  </si>
  <si>
    <t>Региональный проект «Организация транспортного обслуживания населения»</t>
  </si>
  <si>
    <t>Региональный проект «Благоустройство территорий»</t>
  </si>
  <si>
    <t>Региональный проект «Обеспечение проведения капитального ремонта общего имущества в многоквартирных домах, расположенных на территории Вологодской области»</t>
  </si>
  <si>
    <t>Региональный проект «Модернизация коммунальной инфраструктуры»</t>
  </si>
  <si>
    <t>27</t>
  </si>
  <si>
    <t>Региональный проект «Модернизация топливно-энергетического сектора и коммунальной инфраструктуры региона»</t>
  </si>
  <si>
    <t>ДИО - Департамент имущественных отношений Администрации города Вологды;</t>
  </si>
  <si>
    <t>ЖУ - Жилищное управление Администрации города Вологды;</t>
  </si>
  <si>
    <t>ДАиГ</t>
  </si>
  <si>
    <t>ДСБСТ</t>
  </si>
  <si>
    <t>ДТЦ</t>
  </si>
  <si>
    <t>ДЖКХЭ</t>
  </si>
  <si>
    <t>ДСБСТ - Департамент строительства, благоустройства и содержания территорий Администрации города Вологды;</t>
  </si>
  <si>
    <t>ДТЦ - Департамент по транспорту и цифровизации Администрации города Вологды;</t>
  </si>
  <si>
    <t>ДЖКХЭ - Департамент жилищно-коммунального хозяйства Администрации города Вологды;</t>
  </si>
  <si>
    <t>ДАиГ - Департамент архитектуры и градостроительства Администрации города Вологды;</t>
  </si>
  <si>
    <t xml:space="preserve">                      ».</t>
  </si>
  <si>
    <t xml:space="preserve"> «Приложение № 4 
к муниципальной программе
 «Развитие городской инфраструктуры» 
</t>
  </si>
  <si>
    <t>к постановлению 
Администрации города Вологды</t>
  </si>
  <si>
    <t>от _______________ № _____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</si>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</sst>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164" fontId="0" fillId="0" borderId="0" xfId="0" applyNumberFormat="1"/>
    <xf numFmtId="4" fontId="0" fillId="0" borderId="0" xfId="0" applyNumberFormat="1"/>
    <xf numFmtId="49" fontId="0" fillId="2" borderId="0" xfId="0" applyNumberFormat="1" applyFill="1"/>
    <xf numFmtId="0" fontId="10" fillId="2" borderId="0" xfId="0" applyFont="1" applyFill="1"/>
    <xf numFmtId="0" fontId="6" fillId="2" borderId="0" xfId="0" applyFont="1" applyFill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0" fontId="3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CCFFFF"/>
      <color rgb="FFFFE1FF"/>
      <color rgb="FFDDD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11"/>
  <sheetViews>
    <sheetView tabSelected="1" view="pageBreakPreview" topLeftCell="A9" zoomScaleNormal="100" zoomScaleSheetLayoutView="100" workbookViewId="0">
      <selection activeCell="E32" activeCellId="5" sqref="E32"/>
    </sheetView>
  </sheetViews>
  <sheetFormatPr defaultRowHeight="15" x14ac:dyDescent="0.25"/>
  <cols>
    <col min="1" max="1" width="7.140625" style="4" customWidth="1"/>
    <col min="2" max="2" width="33" style="1" customWidth="1"/>
    <col min="3" max="3" width="24.7109375" style="1" customWidth="1"/>
    <col min="4" max="4" width="11.140625" style="1" customWidth="1"/>
    <col min="5" max="5" width="18.5703125" style="1" customWidth="1"/>
    <col min="6" max="6" width="16.85546875" style="1" customWidth="1"/>
    <col min="7" max="7" width="17.28515625" style="1" customWidth="1"/>
    <col min="8" max="8" width="16.140625" style="1" customWidth="1"/>
    <col min="9" max="9" width="16.5703125" style="1" customWidth="1"/>
    <col min="10" max="10" width="14.7109375" style="1" customWidth="1"/>
    <col min="11" max="11" width="15" style="1" customWidth="1"/>
    <col min="12" max="12" width="12" bestFit="1" customWidth="1"/>
    <col min="13" max="16" width="10.85546875" bestFit="1" customWidth="1"/>
    <col min="17" max="17" width="13.7109375" bestFit="1" customWidth="1"/>
    <col min="18" max="18" width="12.7109375" customWidth="1"/>
  </cols>
  <sheetData>
    <row r="1" spans="1:17" ht="15.75" x14ac:dyDescent="0.25">
      <c r="I1" s="31" t="s">
        <v>89</v>
      </c>
      <c r="J1" s="31"/>
      <c r="K1" s="31"/>
    </row>
    <row r="2" spans="1:17" ht="33.75" customHeight="1" x14ac:dyDescent="0.25">
      <c r="I2" s="32" t="s">
        <v>87</v>
      </c>
      <c r="J2" s="32"/>
      <c r="K2" s="32"/>
    </row>
    <row r="3" spans="1:17" ht="15.75" x14ac:dyDescent="0.25">
      <c r="I3" s="32" t="s">
        <v>88</v>
      </c>
      <c r="J3" s="32"/>
      <c r="K3" s="32"/>
    </row>
    <row r="4" spans="1:17" ht="15.75" x14ac:dyDescent="0.25">
      <c r="I4" s="5"/>
      <c r="J4" s="5"/>
      <c r="K4" s="5"/>
    </row>
    <row r="5" spans="1:17" ht="57" customHeight="1" x14ac:dyDescent="0.25">
      <c r="G5" s="6"/>
      <c r="H5" s="6"/>
      <c r="I5" s="34" t="s">
        <v>86</v>
      </c>
      <c r="J5" s="34"/>
      <c r="K5" s="34"/>
    </row>
    <row r="6" spans="1:17" ht="45.75" customHeight="1" x14ac:dyDescent="0.25">
      <c r="B6" s="33" t="s">
        <v>41</v>
      </c>
      <c r="C6" s="33"/>
      <c r="D6" s="33"/>
      <c r="E6" s="33"/>
      <c r="F6" s="33"/>
      <c r="G6" s="33"/>
      <c r="H6" s="33"/>
      <c r="I6" s="33"/>
      <c r="J6" s="33"/>
      <c r="K6" s="33"/>
    </row>
    <row r="7" spans="1:17" ht="17.25" customHeight="1" x14ac:dyDescent="0.25">
      <c r="A7" s="21" t="s">
        <v>7</v>
      </c>
      <c r="B7" s="18" t="s">
        <v>43</v>
      </c>
      <c r="C7" s="18" t="s">
        <v>39</v>
      </c>
      <c r="D7" s="18" t="s">
        <v>0</v>
      </c>
      <c r="E7" s="18" t="s">
        <v>1</v>
      </c>
      <c r="F7" s="18"/>
      <c r="G7" s="18"/>
      <c r="H7" s="18"/>
      <c r="I7" s="18"/>
      <c r="J7" s="18"/>
      <c r="K7" s="18"/>
    </row>
    <row r="8" spans="1:17" ht="6" customHeight="1" x14ac:dyDescent="0.25">
      <c r="A8" s="22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7" ht="15" customHeight="1" x14ac:dyDescent="0.25">
      <c r="A9" s="22"/>
      <c r="B9" s="18"/>
      <c r="C9" s="18"/>
      <c r="D9" s="18"/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2</v>
      </c>
    </row>
    <row r="10" spans="1:17" ht="63" customHeight="1" x14ac:dyDescent="0.25">
      <c r="A10" s="23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7" ht="15.75" x14ac:dyDescent="0.25">
      <c r="A11" s="7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  <c r="G11" s="8">
        <v>7</v>
      </c>
      <c r="H11" s="8">
        <v>7</v>
      </c>
      <c r="I11" s="8">
        <v>7</v>
      </c>
      <c r="J11" s="8">
        <v>8</v>
      </c>
      <c r="K11" s="8">
        <v>9</v>
      </c>
    </row>
    <row r="12" spans="1:17" ht="23.25" customHeight="1" x14ac:dyDescent="0.25">
      <c r="A12" s="35"/>
      <c r="B12" s="36" t="s">
        <v>42</v>
      </c>
      <c r="C12" s="18" t="s">
        <v>78</v>
      </c>
      <c r="D12" s="8" t="s">
        <v>2</v>
      </c>
      <c r="E12" s="9">
        <f>E13+E14+E15</f>
        <v>7663275</v>
      </c>
      <c r="F12" s="9">
        <f t="shared" ref="F12:J12" si="0">F13+F14+F15</f>
        <v>5332577.7</v>
      </c>
      <c r="G12" s="9">
        <f t="shared" si="0"/>
        <v>5265532.7</v>
      </c>
      <c r="H12" s="9">
        <f t="shared" si="0"/>
        <v>1253062.7999999996</v>
      </c>
      <c r="I12" s="9">
        <f t="shared" si="0"/>
        <v>1253062.7999999996</v>
      </c>
      <c r="J12" s="9">
        <f t="shared" si="0"/>
        <v>1253062.7999999996</v>
      </c>
      <c r="K12" s="9">
        <f t="shared" ref="K12:K23" si="1">SUM(E12:J12)</f>
        <v>22020573.800000001</v>
      </c>
      <c r="L12" s="3"/>
      <c r="M12" s="3"/>
      <c r="N12" s="3"/>
      <c r="O12" s="3"/>
      <c r="P12" s="3"/>
      <c r="Q12" s="3"/>
    </row>
    <row r="13" spans="1:17" ht="15.75" x14ac:dyDescent="0.25">
      <c r="A13" s="35"/>
      <c r="B13" s="37"/>
      <c r="C13" s="18"/>
      <c r="D13" s="8" t="s">
        <v>3</v>
      </c>
      <c r="E13" s="9">
        <f>E45+E53+E65+E77+E85+E93+E97+E109+E113+E117+E125+E149+E157+E161+E165+E181+E185+E189+E193+E197</f>
        <v>5881115.2000000002</v>
      </c>
      <c r="F13" s="9">
        <f t="shared" ref="F13:J13" si="2">F45+F53+F65+F77+F85+F93+F97+F109+F113+F117+F125+F149+F157+F161+F165+F181+F185+F189+F193+F197</f>
        <v>3995899.2</v>
      </c>
      <c r="G13" s="9">
        <f t="shared" si="2"/>
        <v>4141684.9000000004</v>
      </c>
      <c r="H13" s="9">
        <f t="shared" si="2"/>
        <v>108980.2</v>
      </c>
      <c r="I13" s="9">
        <f t="shared" si="2"/>
        <v>108980.2</v>
      </c>
      <c r="J13" s="9">
        <f t="shared" si="2"/>
        <v>108980.2</v>
      </c>
      <c r="K13" s="9">
        <f t="shared" si="1"/>
        <v>14345639.899999999</v>
      </c>
    </row>
    <row r="14" spans="1:17" ht="15.75" x14ac:dyDescent="0.25">
      <c r="A14" s="35"/>
      <c r="B14" s="37"/>
      <c r="C14" s="18"/>
      <c r="D14" s="8" t="s">
        <v>4</v>
      </c>
      <c r="E14" s="9">
        <f>E46+E54+E66+E78+E86+E94+E98+E110+E114+E118+E126+E150+E158+E162+E166+E182+E186+E190+E194+E198</f>
        <v>1782159.8</v>
      </c>
      <c r="F14" s="9">
        <f t="shared" ref="F14:J14" si="3">F46+F54+F66+F78+F86+F94+F98+F110+F114+F118+F126+F150+F158+F162+F166+F182+F186+F190+F194+F198</f>
        <v>1336678.5</v>
      </c>
      <c r="G14" s="9">
        <f t="shared" si="3"/>
        <v>1123847.7999999998</v>
      </c>
      <c r="H14" s="9">
        <f t="shared" si="3"/>
        <v>1144082.5999999996</v>
      </c>
      <c r="I14" s="9">
        <f t="shared" si="3"/>
        <v>1144082.5999999996</v>
      </c>
      <c r="J14" s="9">
        <f t="shared" si="3"/>
        <v>1144082.5999999996</v>
      </c>
      <c r="K14" s="9">
        <f>K46+K54+K66+K86+K94+K98+K110+K114+K118+K126+K158+K162+K166+K182+K186+K190+K194+K198</f>
        <v>7636333.3999999994</v>
      </c>
    </row>
    <row r="15" spans="1:17" ht="15.75" x14ac:dyDescent="0.25">
      <c r="A15" s="35"/>
      <c r="B15" s="37"/>
      <c r="C15" s="18"/>
      <c r="D15" s="8" t="s">
        <v>5</v>
      </c>
      <c r="E15" s="9">
        <f>E47+E55+E67+E79+E87+E95+E99+E115+E119+E127+E151+E159+E163+E167+E183+E187+E191+E195+E199</f>
        <v>0</v>
      </c>
      <c r="F15" s="9">
        <f t="shared" ref="F15:J15" si="4">F47+F55+F67+F79+F87+F95+F99+F115+F119+F127+F151+F159+F163+F167+F183+F187+F191+F195+F199</f>
        <v>0</v>
      </c>
      <c r="G15" s="9">
        <f t="shared" si="4"/>
        <v>0</v>
      </c>
      <c r="H15" s="9">
        <f t="shared" si="4"/>
        <v>0</v>
      </c>
      <c r="I15" s="9">
        <f t="shared" si="4"/>
        <v>0</v>
      </c>
      <c r="J15" s="9">
        <f t="shared" si="4"/>
        <v>0</v>
      </c>
      <c r="K15" s="9">
        <f t="shared" si="1"/>
        <v>0</v>
      </c>
    </row>
    <row r="16" spans="1:17" ht="21.75" customHeight="1" x14ac:dyDescent="0.25">
      <c r="A16" s="35"/>
      <c r="B16" s="37"/>
      <c r="C16" s="18" t="s">
        <v>79</v>
      </c>
      <c r="D16" s="8" t="s">
        <v>2</v>
      </c>
      <c r="E16" s="9">
        <f>E17+E18+E19</f>
        <v>1075329.3999999999</v>
      </c>
      <c r="F16" s="9">
        <f t="shared" ref="F16:J16" si="5">F17+F18+F19</f>
        <v>288608.2</v>
      </c>
      <c r="G16" s="9">
        <f t="shared" si="5"/>
        <v>79271.199999999997</v>
      </c>
      <c r="H16" s="9">
        <f t="shared" si="5"/>
        <v>2340.9</v>
      </c>
      <c r="I16" s="9">
        <f t="shared" si="5"/>
        <v>2340.9</v>
      </c>
      <c r="J16" s="9">
        <f t="shared" si="5"/>
        <v>2340.9</v>
      </c>
      <c r="K16" s="9">
        <f t="shared" si="1"/>
        <v>1450231.4999999995</v>
      </c>
    </row>
    <row r="17" spans="1:21" ht="15.75" x14ac:dyDescent="0.25">
      <c r="A17" s="35"/>
      <c r="B17" s="37"/>
      <c r="C17" s="18"/>
      <c r="D17" s="8" t="s">
        <v>3</v>
      </c>
      <c r="E17" s="9">
        <f t="shared" ref="E17:J19" si="6">E49+E57+E121</f>
        <v>978456.9</v>
      </c>
      <c r="F17" s="9">
        <f t="shared" si="6"/>
        <v>75009.600000000006</v>
      </c>
      <c r="G17" s="9">
        <f t="shared" si="6"/>
        <v>76160.899999999994</v>
      </c>
      <c r="H17" s="9">
        <f t="shared" si="6"/>
        <v>0</v>
      </c>
      <c r="I17" s="9">
        <f t="shared" si="6"/>
        <v>0</v>
      </c>
      <c r="J17" s="9">
        <f t="shared" si="6"/>
        <v>0</v>
      </c>
      <c r="K17" s="9">
        <f t="shared" si="1"/>
        <v>1129627.3999999999</v>
      </c>
    </row>
    <row r="18" spans="1:21" ht="15.75" x14ac:dyDescent="0.25">
      <c r="A18" s="35"/>
      <c r="B18" s="37"/>
      <c r="C18" s="18"/>
      <c r="D18" s="8" t="s">
        <v>4</v>
      </c>
      <c r="E18" s="9">
        <f t="shared" si="6"/>
        <v>96872.5</v>
      </c>
      <c r="F18" s="9">
        <f t="shared" si="6"/>
        <v>213598.6</v>
      </c>
      <c r="G18" s="9">
        <f t="shared" si="6"/>
        <v>3110.3</v>
      </c>
      <c r="H18" s="9">
        <f t="shared" si="6"/>
        <v>2340.9</v>
      </c>
      <c r="I18" s="9">
        <f t="shared" si="6"/>
        <v>2340.9</v>
      </c>
      <c r="J18" s="9">
        <f t="shared" si="6"/>
        <v>2340.9</v>
      </c>
      <c r="K18" s="9">
        <f t="shared" si="1"/>
        <v>320604.10000000003</v>
      </c>
    </row>
    <row r="19" spans="1:21" ht="15.75" x14ac:dyDescent="0.25">
      <c r="A19" s="35"/>
      <c r="B19" s="37"/>
      <c r="C19" s="18"/>
      <c r="D19" s="8" t="s">
        <v>5</v>
      </c>
      <c r="E19" s="9">
        <f t="shared" si="6"/>
        <v>0</v>
      </c>
      <c r="F19" s="9">
        <f t="shared" si="6"/>
        <v>0</v>
      </c>
      <c r="G19" s="9">
        <f t="shared" si="6"/>
        <v>0</v>
      </c>
      <c r="H19" s="9">
        <f t="shared" si="6"/>
        <v>0</v>
      </c>
      <c r="I19" s="9">
        <f t="shared" si="6"/>
        <v>0</v>
      </c>
      <c r="J19" s="9">
        <f t="shared" si="6"/>
        <v>0</v>
      </c>
      <c r="K19" s="9">
        <f t="shared" si="1"/>
        <v>0</v>
      </c>
    </row>
    <row r="20" spans="1:21" ht="21.75" customHeight="1" x14ac:dyDescent="0.25">
      <c r="A20" s="35"/>
      <c r="B20" s="37"/>
      <c r="C20" s="18" t="s">
        <v>80</v>
      </c>
      <c r="D20" s="8" t="s">
        <v>2</v>
      </c>
      <c r="E20" s="9">
        <f>E21+E22+E23</f>
        <v>1201909.7</v>
      </c>
      <c r="F20" s="9">
        <f t="shared" ref="F20:J20" si="7">F21+F22+F23</f>
        <v>508206.99999999994</v>
      </c>
      <c r="G20" s="9">
        <f t="shared" si="7"/>
        <v>72586.400000000009</v>
      </c>
      <c r="H20" s="9">
        <f t="shared" si="7"/>
        <v>72588.400000000009</v>
      </c>
      <c r="I20" s="9">
        <f t="shared" si="7"/>
        <v>72588.400000000009</v>
      </c>
      <c r="J20" s="9">
        <f t="shared" si="7"/>
        <v>72588.400000000009</v>
      </c>
      <c r="K20" s="9">
        <f t="shared" si="1"/>
        <v>2000468.2999999996</v>
      </c>
      <c r="Q20" s="2"/>
      <c r="R20" s="2"/>
      <c r="S20" s="2"/>
      <c r="T20" s="2"/>
      <c r="U20" s="2"/>
    </row>
    <row r="21" spans="1:21" ht="15.75" x14ac:dyDescent="0.25">
      <c r="A21" s="35"/>
      <c r="B21" s="37"/>
      <c r="C21" s="18"/>
      <c r="D21" s="8" t="s">
        <v>3</v>
      </c>
      <c r="E21" s="9">
        <f t="shared" ref="E21:J23" si="8">E41+E69+E73+E89+E137+E145+E169+E177+E201</f>
        <v>927916</v>
      </c>
      <c r="F21" s="9">
        <f t="shared" si="8"/>
        <v>320743.19999999995</v>
      </c>
      <c r="G21" s="9">
        <f t="shared" si="8"/>
        <v>2736.6</v>
      </c>
      <c r="H21" s="9">
        <f t="shared" si="8"/>
        <v>2736.6</v>
      </c>
      <c r="I21" s="9">
        <f t="shared" si="8"/>
        <v>2736.6</v>
      </c>
      <c r="J21" s="9">
        <f t="shared" si="8"/>
        <v>2736.6</v>
      </c>
      <c r="K21" s="9">
        <f t="shared" si="1"/>
        <v>1259605.6000000003</v>
      </c>
      <c r="Q21" s="2"/>
      <c r="R21" s="2"/>
      <c r="S21" s="2"/>
      <c r="T21" s="2"/>
      <c r="U21" s="2"/>
    </row>
    <row r="22" spans="1:21" ht="15.75" x14ac:dyDescent="0.25">
      <c r="A22" s="35"/>
      <c r="B22" s="37"/>
      <c r="C22" s="18"/>
      <c r="D22" s="8" t="s">
        <v>4</v>
      </c>
      <c r="E22" s="9">
        <f t="shared" si="8"/>
        <v>273993.69999999995</v>
      </c>
      <c r="F22" s="9">
        <f t="shared" si="8"/>
        <v>187463.8</v>
      </c>
      <c r="G22" s="9">
        <f t="shared" si="8"/>
        <v>69849.8</v>
      </c>
      <c r="H22" s="9">
        <f t="shared" si="8"/>
        <v>69851.8</v>
      </c>
      <c r="I22" s="9">
        <f t="shared" si="8"/>
        <v>69851.8</v>
      </c>
      <c r="J22" s="9">
        <f t="shared" si="8"/>
        <v>69851.8</v>
      </c>
      <c r="K22" s="9">
        <f t="shared" si="1"/>
        <v>740862.70000000007</v>
      </c>
      <c r="Q22" s="2"/>
      <c r="R22" s="2"/>
      <c r="S22" s="2"/>
      <c r="T22" s="2"/>
      <c r="U22" s="2"/>
    </row>
    <row r="23" spans="1:21" ht="15.75" x14ac:dyDescent="0.25">
      <c r="A23" s="35"/>
      <c r="B23" s="37"/>
      <c r="C23" s="18"/>
      <c r="D23" s="8" t="s">
        <v>5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9">
        <f t="shared" si="8"/>
        <v>0</v>
      </c>
      <c r="I23" s="9">
        <f t="shared" si="8"/>
        <v>0</v>
      </c>
      <c r="J23" s="9">
        <f t="shared" si="8"/>
        <v>0</v>
      </c>
      <c r="K23" s="9">
        <f t="shared" si="1"/>
        <v>0</v>
      </c>
    </row>
    <row r="24" spans="1:21" ht="21.75" customHeight="1" x14ac:dyDescent="0.25">
      <c r="A24" s="35"/>
      <c r="B24" s="37"/>
      <c r="C24" s="18" t="s">
        <v>77</v>
      </c>
      <c r="D24" s="8" t="s">
        <v>2</v>
      </c>
      <c r="E24" s="9">
        <f>E25+E26+E27</f>
        <v>5603.5</v>
      </c>
      <c r="F24" s="9">
        <f t="shared" ref="F24:J24" si="9">F25+F26+F27</f>
        <v>0</v>
      </c>
      <c r="G24" s="9">
        <f t="shared" si="9"/>
        <v>0</v>
      </c>
      <c r="H24" s="9">
        <f t="shared" si="9"/>
        <v>0</v>
      </c>
      <c r="I24" s="9">
        <f t="shared" si="9"/>
        <v>0</v>
      </c>
      <c r="J24" s="9">
        <f t="shared" si="9"/>
        <v>0</v>
      </c>
      <c r="K24" s="9">
        <f t="shared" ref="K24:K27" si="10">SUM(E24:J24)</f>
        <v>5603.5</v>
      </c>
    </row>
    <row r="25" spans="1:21" ht="15.75" x14ac:dyDescent="0.25">
      <c r="A25" s="35"/>
      <c r="B25" s="37"/>
      <c r="C25" s="18"/>
      <c r="D25" s="8" t="s">
        <v>3</v>
      </c>
      <c r="E25" s="9">
        <f>E101</f>
        <v>0</v>
      </c>
      <c r="F25" s="9">
        <f t="shared" ref="F25:J25" si="11">F101</f>
        <v>0</v>
      </c>
      <c r="G25" s="9">
        <f t="shared" si="11"/>
        <v>0</v>
      </c>
      <c r="H25" s="9">
        <f t="shared" si="11"/>
        <v>0</v>
      </c>
      <c r="I25" s="9">
        <f t="shared" si="11"/>
        <v>0</v>
      </c>
      <c r="J25" s="9">
        <f t="shared" si="11"/>
        <v>0</v>
      </c>
      <c r="K25" s="9">
        <f t="shared" si="10"/>
        <v>0</v>
      </c>
    </row>
    <row r="26" spans="1:21" ht="15.75" x14ac:dyDescent="0.25">
      <c r="A26" s="35"/>
      <c r="B26" s="37"/>
      <c r="C26" s="18"/>
      <c r="D26" s="8" t="s">
        <v>4</v>
      </c>
      <c r="E26" s="9">
        <f>E102</f>
        <v>5603.5</v>
      </c>
      <c r="F26" s="9">
        <f t="shared" ref="F26:J26" si="12">F102</f>
        <v>0</v>
      </c>
      <c r="G26" s="9">
        <f t="shared" si="12"/>
        <v>0</v>
      </c>
      <c r="H26" s="9">
        <f t="shared" si="12"/>
        <v>0</v>
      </c>
      <c r="I26" s="9">
        <f t="shared" si="12"/>
        <v>0</v>
      </c>
      <c r="J26" s="9">
        <f t="shared" si="12"/>
        <v>0</v>
      </c>
      <c r="K26" s="9">
        <f t="shared" si="10"/>
        <v>5603.5</v>
      </c>
    </row>
    <row r="27" spans="1:21" ht="15.75" x14ac:dyDescent="0.25">
      <c r="A27" s="35"/>
      <c r="B27" s="37"/>
      <c r="C27" s="18"/>
      <c r="D27" s="8" t="s">
        <v>5</v>
      </c>
      <c r="E27" s="9">
        <f>E103</f>
        <v>0</v>
      </c>
      <c r="F27" s="9">
        <f t="shared" ref="F27:J27" si="13">F103</f>
        <v>0</v>
      </c>
      <c r="G27" s="9">
        <f t="shared" si="13"/>
        <v>0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0"/>
        <v>0</v>
      </c>
    </row>
    <row r="28" spans="1:21" ht="18.75" customHeight="1" x14ac:dyDescent="0.25">
      <c r="A28" s="35"/>
      <c r="B28" s="37"/>
      <c r="C28" s="18" t="s">
        <v>50</v>
      </c>
      <c r="D28" s="8" t="s">
        <v>2</v>
      </c>
      <c r="E28" s="9">
        <f>E29+E30+E31</f>
        <v>8113.6</v>
      </c>
      <c r="F28" s="9">
        <f t="shared" ref="F28:J28" si="14">F29+F30+F31</f>
        <v>11077.7</v>
      </c>
      <c r="G28" s="9">
        <f t="shared" si="14"/>
        <v>11077.7</v>
      </c>
      <c r="H28" s="9">
        <f t="shared" si="14"/>
        <v>11077.7</v>
      </c>
      <c r="I28" s="9">
        <f t="shared" si="14"/>
        <v>11077.7</v>
      </c>
      <c r="J28" s="9">
        <f t="shared" si="14"/>
        <v>11077.7</v>
      </c>
      <c r="K28" s="9">
        <f t="shared" ref="K28:K51" si="15">SUM(E28:J28)</f>
        <v>63502.100000000006</v>
      </c>
    </row>
    <row r="29" spans="1:21" ht="15.75" x14ac:dyDescent="0.25">
      <c r="A29" s="35"/>
      <c r="B29" s="37"/>
      <c r="C29" s="18"/>
      <c r="D29" s="8" t="s">
        <v>3</v>
      </c>
      <c r="E29" s="9">
        <f>E129</f>
        <v>0</v>
      </c>
      <c r="F29" s="9">
        <f t="shared" ref="F29:J29" si="16">F129</f>
        <v>0</v>
      </c>
      <c r="G29" s="9">
        <f t="shared" si="16"/>
        <v>0</v>
      </c>
      <c r="H29" s="9">
        <f t="shared" si="16"/>
        <v>0</v>
      </c>
      <c r="I29" s="9">
        <f t="shared" si="16"/>
        <v>0</v>
      </c>
      <c r="J29" s="9">
        <f t="shared" si="16"/>
        <v>0</v>
      </c>
      <c r="K29" s="9">
        <f t="shared" si="15"/>
        <v>0</v>
      </c>
    </row>
    <row r="30" spans="1:21" ht="15.75" x14ac:dyDescent="0.25">
      <c r="A30" s="35"/>
      <c r="B30" s="37"/>
      <c r="C30" s="18"/>
      <c r="D30" s="8" t="s">
        <v>4</v>
      </c>
      <c r="E30" s="9">
        <f t="shared" ref="E30:J31" si="17">E130</f>
        <v>8113.6</v>
      </c>
      <c r="F30" s="9">
        <f t="shared" si="17"/>
        <v>11077.7</v>
      </c>
      <c r="G30" s="9">
        <f t="shared" si="17"/>
        <v>11077.7</v>
      </c>
      <c r="H30" s="9">
        <f t="shared" si="17"/>
        <v>11077.7</v>
      </c>
      <c r="I30" s="9">
        <f t="shared" si="17"/>
        <v>11077.7</v>
      </c>
      <c r="J30" s="9">
        <f t="shared" si="17"/>
        <v>11077.7</v>
      </c>
      <c r="K30" s="9">
        <f t="shared" si="15"/>
        <v>63502.100000000006</v>
      </c>
    </row>
    <row r="31" spans="1:21" ht="15.75" x14ac:dyDescent="0.25">
      <c r="A31" s="35"/>
      <c r="B31" s="37"/>
      <c r="C31" s="18"/>
      <c r="D31" s="8" t="s">
        <v>5</v>
      </c>
      <c r="E31" s="9">
        <f t="shared" si="17"/>
        <v>0</v>
      </c>
      <c r="F31" s="9">
        <f t="shared" si="17"/>
        <v>0</v>
      </c>
      <c r="G31" s="9">
        <f t="shared" si="17"/>
        <v>0</v>
      </c>
      <c r="H31" s="9">
        <f t="shared" si="17"/>
        <v>0</v>
      </c>
      <c r="I31" s="9">
        <f t="shared" si="17"/>
        <v>0</v>
      </c>
      <c r="J31" s="9">
        <f t="shared" si="17"/>
        <v>0</v>
      </c>
      <c r="K31" s="9">
        <f t="shared" si="15"/>
        <v>0</v>
      </c>
    </row>
    <row r="32" spans="1:21" ht="21.75" customHeight="1" x14ac:dyDescent="0.25">
      <c r="A32" s="35"/>
      <c r="B32" s="37"/>
      <c r="C32" s="18" t="s">
        <v>51</v>
      </c>
      <c r="D32" s="8" t="s">
        <v>2</v>
      </c>
      <c r="E32" s="9">
        <f>E33+E34+E35</f>
        <v>24101</v>
      </c>
      <c r="F32" s="9">
        <f t="shared" ref="F32" si="18">F33+F34+F35</f>
        <v>27065.1</v>
      </c>
      <c r="G32" s="9">
        <f t="shared" ref="G32" si="19">G33+G34+G35</f>
        <v>27065.1</v>
      </c>
      <c r="H32" s="9">
        <f t="shared" ref="H32" si="20">H33+H34+H35</f>
        <v>27065.1</v>
      </c>
      <c r="I32" s="9">
        <f t="shared" ref="I32" si="21">I33+I34+I35</f>
        <v>27065.1</v>
      </c>
      <c r="J32" s="9">
        <f t="shared" ref="J32" si="22">J33+J34+J35</f>
        <v>27065.1</v>
      </c>
      <c r="K32" s="9">
        <f t="shared" si="15"/>
        <v>159426.5</v>
      </c>
    </row>
    <row r="33" spans="1:27" ht="15.75" x14ac:dyDescent="0.25">
      <c r="A33" s="35"/>
      <c r="B33" s="37"/>
      <c r="C33" s="18"/>
      <c r="D33" s="8" t="s">
        <v>3</v>
      </c>
      <c r="E33" s="9">
        <f>E133</f>
        <v>0</v>
      </c>
      <c r="F33" s="9">
        <f t="shared" ref="F33:J33" si="23">F133</f>
        <v>0</v>
      </c>
      <c r="G33" s="9">
        <f t="shared" si="23"/>
        <v>0</v>
      </c>
      <c r="H33" s="9">
        <f t="shared" si="23"/>
        <v>0</v>
      </c>
      <c r="I33" s="9">
        <f t="shared" si="23"/>
        <v>0</v>
      </c>
      <c r="J33" s="9">
        <f t="shared" si="23"/>
        <v>0</v>
      </c>
      <c r="K33" s="9">
        <f t="shared" si="15"/>
        <v>0</v>
      </c>
    </row>
    <row r="34" spans="1:27" ht="15.75" x14ac:dyDescent="0.25">
      <c r="A34" s="35"/>
      <c r="B34" s="37"/>
      <c r="C34" s="18"/>
      <c r="D34" s="8" t="s">
        <v>4</v>
      </c>
      <c r="E34" s="9">
        <f t="shared" ref="E34:J35" si="24">E134</f>
        <v>24101</v>
      </c>
      <c r="F34" s="9">
        <f t="shared" si="24"/>
        <v>27065.1</v>
      </c>
      <c r="G34" s="9">
        <f t="shared" si="24"/>
        <v>27065.1</v>
      </c>
      <c r="H34" s="9">
        <f t="shared" si="24"/>
        <v>27065.1</v>
      </c>
      <c r="I34" s="9">
        <f t="shared" si="24"/>
        <v>27065.1</v>
      </c>
      <c r="J34" s="9">
        <f t="shared" si="24"/>
        <v>27065.1</v>
      </c>
      <c r="K34" s="9">
        <f t="shared" si="15"/>
        <v>159426.5</v>
      </c>
    </row>
    <row r="35" spans="1:27" ht="15.75" x14ac:dyDescent="0.25">
      <c r="A35" s="35"/>
      <c r="B35" s="37"/>
      <c r="C35" s="18"/>
      <c r="D35" s="8" t="s">
        <v>5</v>
      </c>
      <c r="E35" s="9">
        <f t="shared" si="24"/>
        <v>0</v>
      </c>
      <c r="F35" s="9">
        <f t="shared" si="24"/>
        <v>0</v>
      </c>
      <c r="G35" s="9">
        <f t="shared" si="24"/>
        <v>0</v>
      </c>
      <c r="H35" s="9">
        <f t="shared" si="24"/>
        <v>0</v>
      </c>
      <c r="I35" s="9">
        <f t="shared" si="24"/>
        <v>0</v>
      </c>
      <c r="J35" s="9">
        <f t="shared" si="24"/>
        <v>0</v>
      </c>
      <c r="K35" s="9">
        <f t="shared" si="15"/>
        <v>0</v>
      </c>
    </row>
    <row r="36" spans="1:27" ht="15.75" x14ac:dyDescent="0.25">
      <c r="A36" s="35"/>
      <c r="B36" s="37"/>
      <c r="C36" s="15" t="s">
        <v>6</v>
      </c>
      <c r="D36" s="8" t="s">
        <v>2</v>
      </c>
      <c r="E36" s="9">
        <v>9978332.0999999996</v>
      </c>
      <c r="F36" s="9">
        <f>F12+F16+F20+F24+F28+F32</f>
        <v>6167535.7000000002</v>
      </c>
      <c r="G36" s="9">
        <v>5455533.0999999996</v>
      </c>
      <c r="H36" s="9">
        <f t="shared" ref="H36:J36" si="25">H12+H16+H20+H24+H28+H32</f>
        <v>1366134.8999999994</v>
      </c>
      <c r="I36" s="9">
        <f t="shared" si="25"/>
        <v>1366134.8999999994</v>
      </c>
      <c r="J36" s="9">
        <f t="shared" si="25"/>
        <v>1366134.8999999994</v>
      </c>
      <c r="K36" s="9">
        <f t="shared" si="15"/>
        <v>25699805.599999994</v>
      </c>
      <c r="S36" s="2"/>
      <c r="T36" s="2"/>
      <c r="U36" s="2"/>
      <c r="V36" s="2"/>
      <c r="W36" s="2"/>
      <c r="X36" s="2"/>
      <c r="Y36" s="2"/>
      <c r="Z36" s="2"/>
      <c r="AA36" s="2"/>
    </row>
    <row r="37" spans="1:27" ht="15.75" x14ac:dyDescent="0.25">
      <c r="A37" s="35"/>
      <c r="B37" s="37"/>
      <c r="C37" s="16"/>
      <c r="D37" s="8" t="s">
        <v>3</v>
      </c>
      <c r="E37" s="9">
        <v>7787488</v>
      </c>
      <c r="F37" s="9">
        <f t="shared" ref="F37:J37" si="26">F13+F17+F21+F25+F29+F33</f>
        <v>4391652</v>
      </c>
      <c r="G37" s="9">
        <v>4220582.4000000004</v>
      </c>
      <c r="H37" s="9">
        <f t="shared" si="26"/>
        <v>111716.8</v>
      </c>
      <c r="I37" s="9">
        <f t="shared" si="26"/>
        <v>111716.8</v>
      </c>
      <c r="J37" s="9">
        <f t="shared" si="26"/>
        <v>111716.8</v>
      </c>
      <c r="K37" s="9">
        <f t="shared" si="15"/>
        <v>16734872.800000003</v>
      </c>
    </row>
    <row r="38" spans="1:27" ht="15.75" x14ac:dyDescent="0.25">
      <c r="A38" s="35"/>
      <c r="B38" s="37"/>
      <c r="C38" s="16"/>
      <c r="D38" s="8" t="s">
        <v>4</v>
      </c>
      <c r="E38" s="9">
        <f>E14+E18+E22+E26+E30+E34</f>
        <v>2190844.1</v>
      </c>
      <c r="F38" s="10">
        <f>F14+F18+F22+F26+F30+F34</f>
        <v>1775883.7000000002</v>
      </c>
      <c r="G38" s="9">
        <f t="shared" ref="G38:J38" si="27">G14+G18+G22+G26+G30+G34</f>
        <v>1234950.7</v>
      </c>
      <c r="H38" s="9">
        <f t="shared" si="27"/>
        <v>1254418.0999999996</v>
      </c>
      <c r="I38" s="9">
        <f t="shared" si="27"/>
        <v>1254418.0999999996</v>
      </c>
      <c r="J38" s="9">
        <f t="shared" si="27"/>
        <v>1254418.0999999996</v>
      </c>
      <c r="K38" s="9">
        <f t="shared" si="15"/>
        <v>8964932.7999999989</v>
      </c>
    </row>
    <row r="39" spans="1:27" ht="15.75" x14ac:dyDescent="0.25">
      <c r="A39" s="35"/>
      <c r="B39" s="38"/>
      <c r="C39" s="17"/>
      <c r="D39" s="8" t="s">
        <v>5</v>
      </c>
      <c r="E39" s="9">
        <f>E15+E19+E23+E27+E31+E35</f>
        <v>0</v>
      </c>
      <c r="F39" s="9">
        <f t="shared" ref="F39:J39" si="28">F15+F19+F23+F27+F31+F35</f>
        <v>0</v>
      </c>
      <c r="G39" s="9">
        <f t="shared" si="28"/>
        <v>0</v>
      </c>
      <c r="H39" s="9">
        <f t="shared" si="28"/>
        <v>0</v>
      </c>
      <c r="I39" s="9">
        <f t="shared" si="28"/>
        <v>0</v>
      </c>
      <c r="J39" s="9">
        <f t="shared" si="28"/>
        <v>0</v>
      </c>
      <c r="K39" s="9">
        <f t="shared" si="15"/>
        <v>0</v>
      </c>
    </row>
    <row r="40" spans="1:27" ht="24" customHeight="1" x14ac:dyDescent="0.25">
      <c r="A40" s="19" t="s">
        <v>36</v>
      </c>
      <c r="B40" s="20" t="s">
        <v>72</v>
      </c>
      <c r="C40" s="18" t="s">
        <v>80</v>
      </c>
      <c r="D40" s="8" t="s">
        <v>2</v>
      </c>
      <c r="E40" s="9">
        <f>E41+E42+E43</f>
        <v>54664</v>
      </c>
      <c r="F40" s="9">
        <f t="shared" ref="F40:J40" si="29">F41+F42+F43</f>
        <v>0</v>
      </c>
      <c r="G40" s="9">
        <f t="shared" si="29"/>
        <v>0</v>
      </c>
      <c r="H40" s="9">
        <f t="shared" si="29"/>
        <v>0</v>
      </c>
      <c r="I40" s="9">
        <f t="shared" si="29"/>
        <v>0</v>
      </c>
      <c r="J40" s="9">
        <f t="shared" si="29"/>
        <v>0</v>
      </c>
      <c r="K40" s="9">
        <f t="shared" si="15"/>
        <v>54664</v>
      </c>
    </row>
    <row r="41" spans="1:27" ht="15.75" customHeight="1" x14ac:dyDescent="0.25">
      <c r="A41" s="19"/>
      <c r="B41" s="20"/>
      <c r="C41" s="18"/>
      <c r="D41" s="8" t="s">
        <v>3</v>
      </c>
      <c r="E41" s="9">
        <v>52586.7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f t="shared" si="15"/>
        <v>52586.7</v>
      </c>
    </row>
    <row r="42" spans="1:27" ht="15.75" customHeight="1" x14ac:dyDescent="0.25">
      <c r="A42" s="19"/>
      <c r="B42" s="20"/>
      <c r="C42" s="18"/>
      <c r="D42" s="8" t="s">
        <v>4</v>
      </c>
      <c r="E42" s="9">
        <v>2077.3000000000002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f t="shared" si="15"/>
        <v>2077.3000000000002</v>
      </c>
    </row>
    <row r="43" spans="1:27" ht="15.75" customHeight="1" x14ac:dyDescent="0.25">
      <c r="A43" s="19"/>
      <c r="B43" s="20"/>
      <c r="C43" s="18"/>
      <c r="D43" s="8" t="s">
        <v>5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f t="shared" si="15"/>
        <v>0</v>
      </c>
    </row>
    <row r="44" spans="1:27" ht="15.75" customHeight="1" x14ac:dyDescent="0.25">
      <c r="A44" s="19" t="s">
        <v>14</v>
      </c>
      <c r="B44" s="20" t="s">
        <v>63</v>
      </c>
      <c r="C44" s="15" t="s">
        <v>78</v>
      </c>
      <c r="D44" s="8" t="s">
        <v>2</v>
      </c>
      <c r="E44" s="9">
        <f>E45+E46+E47</f>
        <v>2101396.1</v>
      </c>
      <c r="F44" s="9">
        <f t="shared" ref="F44:J44" si="30">F45+F46+F47</f>
        <v>1614993.9000000001</v>
      </c>
      <c r="G44" s="9">
        <f t="shared" si="30"/>
        <v>3034676.4</v>
      </c>
      <c r="H44" s="9">
        <f t="shared" si="30"/>
        <v>0</v>
      </c>
      <c r="I44" s="9">
        <f t="shared" si="30"/>
        <v>0</v>
      </c>
      <c r="J44" s="9">
        <f t="shared" si="30"/>
        <v>0</v>
      </c>
      <c r="K44" s="9">
        <f t="shared" si="15"/>
        <v>6751066.4000000004</v>
      </c>
    </row>
    <row r="45" spans="1:27" ht="15.75" customHeight="1" x14ac:dyDescent="0.25">
      <c r="A45" s="19"/>
      <c r="B45" s="20"/>
      <c r="C45" s="16"/>
      <c r="D45" s="8" t="s">
        <v>3</v>
      </c>
      <c r="E45" s="9">
        <v>2080382</v>
      </c>
      <c r="F45" s="9">
        <v>1598843.8</v>
      </c>
      <c r="G45" s="9">
        <v>3004329.5</v>
      </c>
      <c r="H45" s="9">
        <v>0</v>
      </c>
      <c r="I45" s="9">
        <v>0</v>
      </c>
      <c r="J45" s="9">
        <v>0</v>
      </c>
      <c r="K45" s="9">
        <f t="shared" si="15"/>
        <v>6683555.2999999998</v>
      </c>
    </row>
    <row r="46" spans="1:27" ht="15.75" customHeight="1" x14ac:dyDescent="0.25">
      <c r="A46" s="19"/>
      <c r="B46" s="20"/>
      <c r="C46" s="16"/>
      <c r="D46" s="8" t="s">
        <v>4</v>
      </c>
      <c r="E46" s="9">
        <v>21014.1</v>
      </c>
      <c r="F46" s="9">
        <v>16150.1</v>
      </c>
      <c r="G46" s="9">
        <v>30346.9</v>
      </c>
      <c r="H46" s="9">
        <v>0</v>
      </c>
      <c r="I46" s="9">
        <v>0</v>
      </c>
      <c r="J46" s="9">
        <v>0</v>
      </c>
      <c r="K46" s="9">
        <f t="shared" si="15"/>
        <v>67511.100000000006</v>
      </c>
    </row>
    <row r="47" spans="1:27" ht="15.75" customHeight="1" x14ac:dyDescent="0.25">
      <c r="A47" s="19"/>
      <c r="B47" s="20"/>
      <c r="C47" s="17"/>
      <c r="D47" s="8" t="s">
        <v>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f t="shared" si="15"/>
        <v>0</v>
      </c>
    </row>
    <row r="48" spans="1:27" ht="15.75" customHeight="1" x14ac:dyDescent="0.25">
      <c r="A48" s="19" t="s">
        <v>16</v>
      </c>
      <c r="B48" s="20" t="s">
        <v>32</v>
      </c>
      <c r="C48" s="18" t="s">
        <v>79</v>
      </c>
      <c r="D48" s="8" t="s">
        <v>2</v>
      </c>
      <c r="E48" s="9">
        <f>E49+E50+E51</f>
        <v>23568.7</v>
      </c>
      <c r="F48" s="9">
        <f t="shared" ref="F48:J48" si="31">F49+F50+F51</f>
        <v>75767.3</v>
      </c>
      <c r="G48" s="9">
        <f t="shared" si="31"/>
        <v>76930.299999999988</v>
      </c>
      <c r="H48" s="9">
        <f t="shared" si="31"/>
        <v>0</v>
      </c>
      <c r="I48" s="9">
        <f t="shared" si="31"/>
        <v>0</v>
      </c>
      <c r="J48" s="9">
        <f t="shared" si="31"/>
        <v>0</v>
      </c>
      <c r="K48" s="9">
        <f t="shared" si="15"/>
        <v>176266.3</v>
      </c>
    </row>
    <row r="49" spans="1:11" ht="15.75" customHeight="1" x14ac:dyDescent="0.25">
      <c r="A49" s="19"/>
      <c r="B49" s="20"/>
      <c r="C49" s="18"/>
      <c r="D49" s="8" t="s">
        <v>3</v>
      </c>
      <c r="E49" s="9">
        <v>23333</v>
      </c>
      <c r="F49" s="9">
        <v>75009.600000000006</v>
      </c>
      <c r="G49" s="9">
        <v>76160.899999999994</v>
      </c>
      <c r="H49" s="9">
        <v>0</v>
      </c>
      <c r="I49" s="9">
        <v>0</v>
      </c>
      <c r="J49" s="9">
        <v>0</v>
      </c>
      <c r="K49" s="9">
        <f t="shared" si="15"/>
        <v>174503.5</v>
      </c>
    </row>
    <row r="50" spans="1:11" ht="15.75" customHeight="1" x14ac:dyDescent="0.25">
      <c r="A50" s="19"/>
      <c r="B50" s="20"/>
      <c r="C50" s="18"/>
      <c r="D50" s="8" t="s">
        <v>4</v>
      </c>
      <c r="E50" s="9">
        <v>235.7</v>
      </c>
      <c r="F50" s="9">
        <v>757.7</v>
      </c>
      <c r="G50" s="9">
        <v>769.4</v>
      </c>
      <c r="H50" s="9">
        <v>0</v>
      </c>
      <c r="I50" s="9">
        <v>0</v>
      </c>
      <c r="J50" s="9">
        <v>0</v>
      </c>
      <c r="K50" s="9">
        <f t="shared" si="15"/>
        <v>1762.8000000000002</v>
      </c>
    </row>
    <row r="51" spans="1:11" ht="15.75" customHeight="1" x14ac:dyDescent="0.25">
      <c r="A51" s="19"/>
      <c r="B51" s="20"/>
      <c r="C51" s="18"/>
      <c r="D51" s="8" t="s">
        <v>5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f t="shared" si="15"/>
        <v>0</v>
      </c>
    </row>
    <row r="52" spans="1:11" ht="15.75" hidden="1" x14ac:dyDescent="0.25">
      <c r="A52" s="21" t="s">
        <v>35</v>
      </c>
      <c r="B52" s="24" t="s">
        <v>69</v>
      </c>
      <c r="C52" s="15" t="s">
        <v>78</v>
      </c>
      <c r="D52" s="8" t="s">
        <v>2</v>
      </c>
      <c r="E52" s="9">
        <f>E53+E54+E55</f>
        <v>0</v>
      </c>
      <c r="F52" s="9">
        <f t="shared" ref="F52:J52" si="32">F53+F54+F55</f>
        <v>0</v>
      </c>
      <c r="G52" s="9">
        <f t="shared" si="32"/>
        <v>0</v>
      </c>
      <c r="H52" s="9">
        <f t="shared" si="32"/>
        <v>0</v>
      </c>
      <c r="I52" s="9">
        <f t="shared" si="32"/>
        <v>0</v>
      </c>
      <c r="J52" s="9">
        <f t="shared" si="32"/>
        <v>0</v>
      </c>
      <c r="K52" s="9">
        <f t="shared" ref="K52:K55" si="33">SUM(E52:J52)</f>
        <v>0</v>
      </c>
    </row>
    <row r="53" spans="1:11" ht="15.75" hidden="1" x14ac:dyDescent="0.25">
      <c r="A53" s="22"/>
      <c r="B53" s="25"/>
      <c r="C53" s="16"/>
      <c r="D53" s="8" t="s">
        <v>3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f t="shared" si="33"/>
        <v>0</v>
      </c>
    </row>
    <row r="54" spans="1:11" ht="15.75" hidden="1" x14ac:dyDescent="0.25">
      <c r="A54" s="22"/>
      <c r="B54" s="25"/>
      <c r="C54" s="16"/>
      <c r="D54" s="8" t="s">
        <v>4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f t="shared" si="33"/>
        <v>0</v>
      </c>
    </row>
    <row r="55" spans="1:11" ht="15.75" hidden="1" x14ac:dyDescent="0.25">
      <c r="A55" s="22"/>
      <c r="B55" s="25"/>
      <c r="C55" s="17"/>
      <c r="D55" s="8" t="s">
        <v>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f t="shared" si="33"/>
        <v>0</v>
      </c>
    </row>
    <row r="56" spans="1:11" ht="15.75" x14ac:dyDescent="0.25">
      <c r="A56" s="22"/>
      <c r="B56" s="25"/>
      <c r="C56" s="18" t="s">
        <v>79</v>
      </c>
      <c r="D56" s="8" t="s">
        <v>2</v>
      </c>
      <c r="E56" s="9">
        <f>E57+E58+E59</f>
        <v>970123.9</v>
      </c>
      <c r="F56" s="9">
        <f t="shared" ref="F56:J56" si="34">F57+F58+F59</f>
        <v>210500</v>
      </c>
      <c r="G56" s="9">
        <f t="shared" si="34"/>
        <v>0</v>
      </c>
      <c r="H56" s="9">
        <f t="shared" si="34"/>
        <v>0</v>
      </c>
      <c r="I56" s="9">
        <f t="shared" si="34"/>
        <v>0</v>
      </c>
      <c r="J56" s="9">
        <f t="shared" si="34"/>
        <v>0</v>
      </c>
      <c r="K56" s="9">
        <f t="shared" ref="K56:K63" si="35">SUM(E56:J56)</f>
        <v>1180623.8999999999</v>
      </c>
    </row>
    <row r="57" spans="1:11" ht="15.75" x14ac:dyDescent="0.25">
      <c r="A57" s="22"/>
      <c r="B57" s="25"/>
      <c r="C57" s="18"/>
      <c r="D57" s="8" t="s">
        <v>3</v>
      </c>
      <c r="E57" s="9">
        <v>955123.9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f t="shared" si="35"/>
        <v>955123.9</v>
      </c>
    </row>
    <row r="58" spans="1:11" ht="15.75" x14ac:dyDescent="0.25">
      <c r="A58" s="22"/>
      <c r="B58" s="25"/>
      <c r="C58" s="18"/>
      <c r="D58" s="8" t="s">
        <v>4</v>
      </c>
      <c r="E58" s="9">
        <v>15000</v>
      </c>
      <c r="F58" s="9">
        <v>210500</v>
      </c>
      <c r="G58" s="9">
        <v>0</v>
      </c>
      <c r="H58" s="9">
        <v>0</v>
      </c>
      <c r="I58" s="9">
        <v>0</v>
      </c>
      <c r="J58" s="9">
        <v>0</v>
      </c>
      <c r="K58" s="9">
        <f t="shared" si="35"/>
        <v>225500</v>
      </c>
    </row>
    <row r="59" spans="1:11" ht="15.75" x14ac:dyDescent="0.25">
      <c r="A59" s="22"/>
      <c r="B59" s="25"/>
      <c r="C59" s="18"/>
      <c r="D59" s="8" t="s">
        <v>5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f t="shared" si="35"/>
        <v>0</v>
      </c>
    </row>
    <row r="60" spans="1:11" ht="15.75" hidden="1" x14ac:dyDescent="0.25">
      <c r="A60" s="22"/>
      <c r="B60" s="25"/>
      <c r="C60" s="15" t="s">
        <v>6</v>
      </c>
      <c r="D60" s="8" t="s">
        <v>2</v>
      </c>
      <c r="E60" s="9">
        <f>E52+E56</f>
        <v>970123.9</v>
      </c>
      <c r="F60" s="9">
        <f t="shared" ref="F60:J60" si="36">F52+F56</f>
        <v>210500</v>
      </c>
      <c r="G60" s="9">
        <f t="shared" si="36"/>
        <v>0</v>
      </c>
      <c r="H60" s="9">
        <f t="shared" si="36"/>
        <v>0</v>
      </c>
      <c r="I60" s="9">
        <f t="shared" si="36"/>
        <v>0</v>
      </c>
      <c r="J60" s="9">
        <f t="shared" si="36"/>
        <v>0</v>
      </c>
      <c r="K60" s="9">
        <f t="shared" si="35"/>
        <v>1180623.8999999999</v>
      </c>
    </row>
    <row r="61" spans="1:11" ht="15.75" hidden="1" x14ac:dyDescent="0.25">
      <c r="A61" s="22"/>
      <c r="B61" s="25"/>
      <c r="C61" s="16"/>
      <c r="D61" s="8" t="s">
        <v>3</v>
      </c>
      <c r="E61" s="9">
        <f>E53+E57</f>
        <v>955123.9</v>
      </c>
      <c r="F61" s="9">
        <f t="shared" ref="F61:J61" si="37">F53+F57</f>
        <v>0</v>
      </c>
      <c r="G61" s="9">
        <f t="shared" si="37"/>
        <v>0</v>
      </c>
      <c r="H61" s="9">
        <f t="shared" si="37"/>
        <v>0</v>
      </c>
      <c r="I61" s="9">
        <f t="shared" si="37"/>
        <v>0</v>
      </c>
      <c r="J61" s="9">
        <f t="shared" si="37"/>
        <v>0</v>
      </c>
      <c r="K61" s="9">
        <f t="shared" si="35"/>
        <v>955123.9</v>
      </c>
    </row>
    <row r="62" spans="1:11" ht="15.75" hidden="1" x14ac:dyDescent="0.25">
      <c r="A62" s="22"/>
      <c r="B62" s="25"/>
      <c r="C62" s="16"/>
      <c r="D62" s="8" t="s">
        <v>4</v>
      </c>
      <c r="E62" s="9">
        <f>E54+E58</f>
        <v>15000</v>
      </c>
      <c r="F62" s="9">
        <f t="shared" ref="F62:J62" si="38">F54+F58</f>
        <v>210500</v>
      </c>
      <c r="G62" s="9">
        <f t="shared" si="38"/>
        <v>0</v>
      </c>
      <c r="H62" s="9">
        <f t="shared" si="38"/>
        <v>0</v>
      </c>
      <c r="I62" s="9">
        <f t="shared" si="38"/>
        <v>0</v>
      </c>
      <c r="J62" s="9">
        <f t="shared" si="38"/>
        <v>0</v>
      </c>
      <c r="K62" s="9">
        <f t="shared" si="35"/>
        <v>225500</v>
      </c>
    </row>
    <row r="63" spans="1:11" ht="15.75" hidden="1" x14ac:dyDescent="0.25">
      <c r="A63" s="23"/>
      <c r="B63" s="26"/>
      <c r="C63" s="17"/>
      <c r="D63" s="8" t="s">
        <v>5</v>
      </c>
      <c r="E63" s="9">
        <f>E55+E59</f>
        <v>0</v>
      </c>
      <c r="F63" s="9">
        <f t="shared" ref="F63:J63" si="39">F55+F59</f>
        <v>0</v>
      </c>
      <c r="G63" s="9">
        <f t="shared" si="39"/>
        <v>0</v>
      </c>
      <c r="H63" s="9">
        <f t="shared" si="39"/>
        <v>0</v>
      </c>
      <c r="I63" s="9">
        <f t="shared" si="39"/>
        <v>0</v>
      </c>
      <c r="J63" s="9">
        <f t="shared" si="39"/>
        <v>0</v>
      </c>
      <c r="K63" s="9">
        <f t="shared" si="35"/>
        <v>0</v>
      </c>
    </row>
    <row r="64" spans="1:11" ht="24.75" customHeight="1" x14ac:dyDescent="0.25">
      <c r="A64" s="19" t="s">
        <v>34</v>
      </c>
      <c r="B64" s="20" t="s">
        <v>62</v>
      </c>
      <c r="C64" s="15" t="s">
        <v>78</v>
      </c>
      <c r="D64" s="8" t="s">
        <v>2</v>
      </c>
      <c r="E64" s="9">
        <f>E65+E66+E67</f>
        <v>2401983</v>
      </c>
      <c r="F64" s="9">
        <f t="shared" ref="F64:J64" si="40">F65+F66+F67</f>
        <v>1873417</v>
      </c>
      <c r="G64" s="9">
        <f t="shared" si="40"/>
        <v>814861.39999999991</v>
      </c>
      <c r="H64" s="9">
        <f t="shared" si="40"/>
        <v>0</v>
      </c>
      <c r="I64" s="9">
        <f t="shared" si="40"/>
        <v>0</v>
      </c>
      <c r="J64" s="9">
        <f t="shared" si="40"/>
        <v>0</v>
      </c>
      <c r="K64" s="9">
        <f t="shared" ref="K64:K95" si="41">SUM(E64:J64)</f>
        <v>5090261.4000000004</v>
      </c>
    </row>
    <row r="65" spans="1:11" ht="24.75" customHeight="1" x14ac:dyDescent="0.25">
      <c r="A65" s="19"/>
      <c r="B65" s="20"/>
      <c r="C65" s="16"/>
      <c r="D65" s="8" t="s">
        <v>3</v>
      </c>
      <c r="E65" s="9">
        <v>2175284.2000000002</v>
      </c>
      <c r="F65" s="9">
        <v>1686075.2</v>
      </c>
      <c r="G65" s="9">
        <v>733375.2</v>
      </c>
      <c r="H65" s="9">
        <v>0</v>
      </c>
      <c r="I65" s="9">
        <v>0</v>
      </c>
      <c r="J65" s="9">
        <v>0</v>
      </c>
      <c r="K65" s="9">
        <f t="shared" si="41"/>
        <v>4594734.6000000006</v>
      </c>
    </row>
    <row r="66" spans="1:11" ht="24.75" customHeight="1" x14ac:dyDescent="0.25">
      <c r="A66" s="19"/>
      <c r="B66" s="20"/>
      <c r="C66" s="16"/>
      <c r="D66" s="8" t="s">
        <v>4</v>
      </c>
      <c r="E66" s="9">
        <v>226698.8</v>
      </c>
      <c r="F66" s="9">
        <v>187341.8</v>
      </c>
      <c r="G66" s="9">
        <v>81486.2</v>
      </c>
      <c r="H66" s="9">
        <v>0</v>
      </c>
      <c r="I66" s="9">
        <v>0</v>
      </c>
      <c r="J66" s="9">
        <v>0</v>
      </c>
      <c r="K66" s="9">
        <f t="shared" si="41"/>
        <v>495526.8</v>
      </c>
    </row>
    <row r="67" spans="1:11" ht="24.75" customHeight="1" x14ac:dyDescent="0.25">
      <c r="A67" s="19"/>
      <c r="B67" s="20"/>
      <c r="C67" s="17"/>
      <c r="D67" s="8" t="s">
        <v>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f t="shared" si="41"/>
        <v>0</v>
      </c>
    </row>
    <row r="68" spans="1:11" ht="29.25" customHeight="1" x14ac:dyDescent="0.25">
      <c r="A68" s="19" t="s">
        <v>33</v>
      </c>
      <c r="B68" s="20" t="s">
        <v>71</v>
      </c>
      <c r="C68" s="18" t="s">
        <v>80</v>
      </c>
      <c r="D68" s="8" t="s">
        <v>2</v>
      </c>
      <c r="E68" s="9">
        <f>E69+E70+E71</f>
        <v>263029.90000000002</v>
      </c>
      <c r="F68" s="9">
        <f t="shared" ref="F68:J68" si="42">F69+F70+F71</f>
        <v>120988.4</v>
      </c>
      <c r="G68" s="9">
        <f t="shared" si="42"/>
        <v>0</v>
      </c>
      <c r="H68" s="9">
        <f>H69+H70+H71</f>
        <v>0</v>
      </c>
      <c r="I68" s="9">
        <f t="shared" si="42"/>
        <v>0</v>
      </c>
      <c r="J68" s="9">
        <f t="shared" si="42"/>
        <v>0</v>
      </c>
      <c r="K68" s="9">
        <f>SUM(E68:J68)</f>
        <v>384018.30000000005</v>
      </c>
    </row>
    <row r="69" spans="1:11" ht="29.25" customHeight="1" x14ac:dyDescent="0.25">
      <c r="A69" s="19"/>
      <c r="B69" s="20"/>
      <c r="C69" s="18"/>
      <c r="D69" s="8" t="s">
        <v>3</v>
      </c>
      <c r="E69" s="9">
        <v>261714.7</v>
      </c>
      <c r="F69" s="9">
        <v>120383.4</v>
      </c>
      <c r="G69" s="9">
        <v>0</v>
      </c>
      <c r="H69" s="9">
        <v>0</v>
      </c>
      <c r="I69" s="9">
        <v>0</v>
      </c>
      <c r="J69" s="9">
        <v>0</v>
      </c>
      <c r="K69" s="9">
        <f t="shared" ref="K69:K75" si="43">SUM(E69:J69)</f>
        <v>382098.1</v>
      </c>
    </row>
    <row r="70" spans="1:11" ht="29.25" customHeight="1" x14ac:dyDescent="0.25">
      <c r="A70" s="19"/>
      <c r="B70" s="20"/>
      <c r="C70" s="18"/>
      <c r="D70" s="8" t="s">
        <v>4</v>
      </c>
      <c r="E70" s="9">
        <v>1315.2</v>
      </c>
      <c r="F70" s="9">
        <v>605</v>
      </c>
      <c r="G70" s="9">
        <v>0</v>
      </c>
      <c r="H70" s="9">
        <v>0</v>
      </c>
      <c r="I70" s="9">
        <v>0</v>
      </c>
      <c r="J70" s="9">
        <v>0</v>
      </c>
      <c r="K70" s="9">
        <f t="shared" si="43"/>
        <v>1920.2</v>
      </c>
    </row>
    <row r="71" spans="1:11" ht="29.25" customHeight="1" x14ac:dyDescent="0.25">
      <c r="A71" s="19"/>
      <c r="B71" s="20"/>
      <c r="C71" s="18"/>
      <c r="D71" s="8" t="s">
        <v>5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f t="shared" si="43"/>
        <v>0</v>
      </c>
    </row>
    <row r="72" spans="1:11" ht="19.5" customHeight="1" x14ac:dyDescent="0.25">
      <c r="A72" s="21" t="s">
        <v>17</v>
      </c>
      <c r="B72" s="24" t="s">
        <v>74</v>
      </c>
      <c r="C72" s="18" t="s">
        <v>80</v>
      </c>
      <c r="D72" s="8" t="s">
        <v>2</v>
      </c>
      <c r="E72" s="9">
        <f>E73+E74+E75</f>
        <v>678735.9</v>
      </c>
      <c r="F72" s="9">
        <f t="shared" ref="F72:J72" si="44">F73+F74+F75</f>
        <v>219581.40000000002</v>
      </c>
      <c r="G72" s="9">
        <f t="shared" si="44"/>
        <v>0</v>
      </c>
      <c r="H72" s="9">
        <f t="shared" si="44"/>
        <v>0</v>
      </c>
      <c r="I72" s="9">
        <f t="shared" si="44"/>
        <v>0</v>
      </c>
      <c r="J72" s="9">
        <f t="shared" si="44"/>
        <v>0</v>
      </c>
      <c r="K72" s="9">
        <f t="shared" si="43"/>
        <v>898317.3</v>
      </c>
    </row>
    <row r="73" spans="1:11" ht="19.5" customHeight="1" x14ac:dyDescent="0.25">
      <c r="A73" s="22"/>
      <c r="B73" s="25"/>
      <c r="C73" s="18"/>
      <c r="D73" s="8" t="s">
        <v>3</v>
      </c>
      <c r="E73" s="9">
        <v>610862</v>
      </c>
      <c r="F73" s="9">
        <v>197623.2</v>
      </c>
      <c r="G73" s="9">
        <v>0</v>
      </c>
      <c r="H73" s="9">
        <v>0</v>
      </c>
      <c r="I73" s="9">
        <v>0</v>
      </c>
      <c r="J73" s="9">
        <v>0</v>
      </c>
      <c r="K73" s="9">
        <f t="shared" si="43"/>
        <v>808485.2</v>
      </c>
    </row>
    <row r="74" spans="1:11" ht="19.5" customHeight="1" x14ac:dyDescent="0.25">
      <c r="A74" s="22"/>
      <c r="B74" s="25"/>
      <c r="C74" s="18"/>
      <c r="D74" s="8" t="s">
        <v>4</v>
      </c>
      <c r="E74" s="9">
        <v>67873.899999999994</v>
      </c>
      <c r="F74" s="9">
        <v>21958.2</v>
      </c>
      <c r="G74" s="9">
        <v>0</v>
      </c>
      <c r="H74" s="9">
        <v>0</v>
      </c>
      <c r="I74" s="9">
        <v>0</v>
      </c>
      <c r="J74" s="9">
        <v>0</v>
      </c>
      <c r="K74" s="9">
        <f t="shared" si="43"/>
        <v>89832.099999999991</v>
      </c>
    </row>
    <row r="75" spans="1:11" ht="19.5" customHeight="1" x14ac:dyDescent="0.25">
      <c r="A75" s="22"/>
      <c r="B75" s="25"/>
      <c r="C75" s="18"/>
      <c r="D75" s="8" t="s">
        <v>5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f t="shared" si="43"/>
        <v>0</v>
      </c>
    </row>
    <row r="76" spans="1:11" ht="15.75" x14ac:dyDescent="0.25">
      <c r="A76" s="22"/>
      <c r="B76" s="25"/>
      <c r="C76" s="30" t="s">
        <v>78</v>
      </c>
      <c r="D76" s="8" t="s">
        <v>2</v>
      </c>
      <c r="E76" s="9">
        <f>E77+E78+E79</f>
        <v>70000</v>
      </c>
      <c r="F76" s="9">
        <f t="shared" ref="F76:J76" si="45">F77+F78+F79</f>
        <v>163333.4</v>
      </c>
      <c r="G76" s="9">
        <f t="shared" si="45"/>
        <v>0</v>
      </c>
      <c r="H76" s="9">
        <f t="shared" si="45"/>
        <v>0</v>
      </c>
      <c r="I76" s="9">
        <f t="shared" si="45"/>
        <v>0</v>
      </c>
      <c r="J76" s="9">
        <f t="shared" si="45"/>
        <v>0</v>
      </c>
      <c r="K76" s="9">
        <f t="shared" ref="K76:K79" si="46">SUM(E76:J76)</f>
        <v>233333.4</v>
      </c>
    </row>
    <row r="77" spans="1:11" ht="15.75" x14ac:dyDescent="0.25">
      <c r="A77" s="22"/>
      <c r="B77" s="25"/>
      <c r="C77" s="30"/>
      <c r="D77" s="8" t="s">
        <v>3</v>
      </c>
      <c r="E77" s="9">
        <v>63000</v>
      </c>
      <c r="F77" s="9">
        <v>147000</v>
      </c>
      <c r="G77" s="9">
        <v>0</v>
      </c>
      <c r="H77" s="9">
        <v>0</v>
      </c>
      <c r="I77" s="9">
        <v>0</v>
      </c>
      <c r="J77" s="9">
        <v>0</v>
      </c>
      <c r="K77" s="9">
        <f t="shared" si="46"/>
        <v>210000</v>
      </c>
    </row>
    <row r="78" spans="1:11" ht="15.75" x14ac:dyDescent="0.25">
      <c r="A78" s="22"/>
      <c r="B78" s="25"/>
      <c r="C78" s="30"/>
      <c r="D78" s="8" t="s">
        <v>4</v>
      </c>
      <c r="E78" s="9">
        <v>7000</v>
      </c>
      <c r="F78" s="9">
        <v>16333.4</v>
      </c>
      <c r="G78" s="9">
        <v>0</v>
      </c>
      <c r="H78" s="9">
        <v>0</v>
      </c>
      <c r="I78" s="9">
        <v>0</v>
      </c>
      <c r="J78" s="9">
        <v>0</v>
      </c>
      <c r="K78" s="9">
        <f t="shared" si="46"/>
        <v>23333.4</v>
      </c>
    </row>
    <row r="79" spans="1:11" ht="15.75" x14ac:dyDescent="0.25">
      <c r="A79" s="22"/>
      <c r="B79" s="25"/>
      <c r="C79" s="30"/>
      <c r="D79" s="8" t="s">
        <v>5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f t="shared" si="46"/>
        <v>0</v>
      </c>
    </row>
    <row r="80" spans="1:11" ht="15.75" x14ac:dyDescent="0.25">
      <c r="A80" s="22"/>
      <c r="B80" s="25"/>
      <c r="C80" s="30" t="s">
        <v>6</v>
      </c>
      <c r="D80" s="8" t="s">
        <v>2</v>
      </c>
      <c r="E80" s="9">
        <f>E72+E76</f>
        <v>748735.9</v>
      </c>
      <c r="F80" s="9">
        <f t="shared" ref="F80:J80" si="47">F72+F76</f>
        <v>382914.80000000005</v>
      </c>
      <c r="G80" s="9">
        <f t="shared" si="47"/>
        <v>0</v>
      </c>
      <c r="H80" s="9">
        <f t="shared" si="47"/>
        <v>0</v>
      </c>
      <c r="I80" s="9">
        <f t="shared" si="47"/>
        <v>0</v>
      </c>
      <c r="J80" s="9">
        <f t="shared" si="47"/>
        <v>0</v>
      </c>
      <c r="K80" s="9">
        <f t="shared" ref="K80:K83" si="48">SUM(E80:J80)</f>
        <v>1131650.7000000002</v>
      </c>
    </row>
    <row r="81" spans="1:11" ht="15.75" x14ac:dyDescent="0.25">
      <c r="A81" s="22"/>
      <c r="B81" s="25"/>
      <c r="C81" s="30"/>
      <c r="D81" s="8" t="s">
        <v>3</v>
      </c>
      <c r="E81" s="9">
        <f t="shared" ref="E81:J83" si="49">E73+E77</f>
        <v>673862</v>
      </c>
      <c r="F81" s="9">
        <f t="shared" si="49"/>
        <v>344623.2</v>
      </c>
      <c r="G81" s="9">
        <f t="shared" si="49"/>
        <v>0</v>
      </c>
      <c r="H81" s="9">
        <f t="shared" si="49"/>
        <v>0</v>
      </c>
      <c r="I81" s="9">
        <f t="shared" si="49"/>
        <v>0</v>
      </c>
      <c r="J81" s="9">
        <f t="shared" si="49"/>
        <v>0</v>
      </c>
      <c r="K81" s="9">
        <f t="shared" si="48"/>
        <v>1018485.2</v>
      </c>
    </row>
    <row r="82" spans="1:11" ht="15.75" x14ac:dyDescent="0.25">
      <c r="A82" s="22"/>
      <c r="B82" s="25"/>
      <c r="C82" s="30"/>
      <c r="D82" s="8" t="s">
        <v>4</v>
      </c>
      <c r="E82" s="9">
        <f t="shared" si="49"/>
        <v>74873.899999999994</v>
      </c>
      <c r="F82" s="9">
        <f t="shared" si="49"/>
        <v>38291.599999999999</v>
      </c>
      <c r="G82" s="9">
        <f t="shared" si="49"/>
        <v>0</v>
      </c>
      <c r="H82" s="9">
        <f t="shared" si="49"/>
        <v>0</v>
      </c>
      <c r="I82" s="9">
        <f t="shared" si="49"/>
        <v>0</v>
      </c>
      <c r="J82" s="9">
        <f t="shared" si="49"/>
        <v>0</v>
      </c>
      <c r="K82" s="9">
        <f t="shared" si="48"/>
        <v>113165.5</v>
      </c>
    </row>
    <row r="83" spans="1:11" ht="15.75" x14ac:dyDescent="0.25">
      <c r="A83" s="23"/>
      <c r="B83" s="26"/>
      <c r="C83" s="30"/>
      <c r="D83" s="8" t="s">
        <v>5</v>
      </c>
      <c r="E83" s="9">
        <f t="shared" si="49"/>
        <v>0</v>
      </c>
      <c r="F83" s="9">
        <f t="shared" si="49"/>
        <v>0</v>
      </c>
      <c r="G83" s="9">
        <f t="shared" si="49"/>
        <v>0</v>
      </c>
      <c r="H83" s="9">
        <f t="shared" si="49"/>
        <v>0</v>
      </c>
      <c r="I83" s="9">
        <f t="shared" si="49"/>
        <v>0</v>
      </c>
      <c r="J83" s="9">
        <f t="shared" si="49"/>
        <v>0</v>
      </c>
      <c r="K83" s="9">
        <f t="shared" si="48"/>
        <v>0</v>
      </c>
    </row>
    <row r="84" spans="1:11" ht="15.75" x14ac:dyDescent="0.25">
      <c r="A84" s="21" t="s">
        <v>15</v>
      </c>
      <c r="B84" s="24" t="s">
        <v>70</v>
      </c>
      <c r="C84" s="18" t="s">
        <v>78</v>
      </c>
      <c r="D84" s="8" t="s">
        <v>2</v>
      </c>
      <c r="E84" s="9">
        <f>E85+E86+E87</f>
        <v>1288889</v>
      </c>
      <c r="F84" s="9">
        <f t="shared" ref="F84:J84" si="50">F85+F86+F87</f>
        <v>505555.6</v>
      </c>
      <c r="G84" s="9">
        <f t="shared" si="50"/>
        <v>327777.8</v>
      </c>
      <c r="H84" s="9">
        <f t="shared" si="50"/>
        <v>0</v>
      </c>
      <c r="I84" s="9">
        <f t="shared" si="50"/>
        <v>0</v>
      </c>
      <c r="J84" s="9">
        <f t="shared" si="50"/>
        <v>0</v>
      </c>
      <c r="K84" s="9">
        <f t="shared" si="41"/>
        <v>2122222.4</v>
      </c>
    </row>
    <row r="85" spans="1:11" ht="15.75" x14ac:dyDescent="0.25">
      <c r="A85" s="22"/>
      <c r="B85" s="25"/>
      <c r="C85" s="18"/>
      <c r="D85" s="8" t="s">
        <v>3</v>
      </c>
      <c r="E85" s="9">
        <v>1160000</v>
      </c>
      <c r="F85" s="9">
        <v>455000</v>
      </c>
      <c r="G85" s="9">
        <v>295000</v>
      </c>
      <c r="H85" s="9">
        <v>0</v>
      </c>
      <c r="I85" s="9">
        <v>0</v>
      </c>
      <c r="J85" s="9">
        <v>0</v>
      </c>
      <c r="K85" s="9">
        <f t="shared" si="41"/>
        <v>1910000</v>
      </c>
    </row>
    <row r="86" spans="1:11" ht="15.75" x14ac:dyDescent="0.25">
      <c r="A86" s="22"/>
      <c r="B86" s="25"/>
      <c r="C86" s="18"/>
      <c r="D86" s="8" t="s">
        <v>4</v>
      </c>
      <c r="E86" s="9">
        <v>128889</v>
      </c>
      <c r="F86" s="9">
        <v>50555.6</v>
      </c>
      <c r="G86" s="9">
        <v>32777.800000000003</v>
      </c>
      <c r="H86" s="9">
        <v>0</v>
      </c>
      <c r="I86" s="9">
        <v>0</v>
      </c>
      <c r="J86" s="9">
        <v>0</v>
      </c>
      <c r="K86" s="9">
        <f t="shared" si="41"/>
        <v>212222.40000000002</v>
      </c>
    </row>
    <row r="87" spans="1:11" ht="15.75" x14ac:dyDescent="0.25">
      <c r="A87" s="23"/>
      <c r="B87" s="26"/>
      <c r="C87" s="18"/>
      <c r="D87" s="8" t="s">
        <v>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f t="shared" si="41"/>
        <v>0</v>
      </c>
    </row>
    <row r="88" spans="1:11" ht="15.75" customHeight="1" x14ac:dyDescent="0.25">
      <c r="A88" s="19" t="s">
        <v>18</v>
      </c>
      <c r="B88" s="27" t="s">
        <v>65</v>
      </c>
      <c r="C88" s="15" t="s">
        <v>80</v>
      </c>
      <c r="D88" s="8" t="s">
        <v>2</v>
      </c>
      <c r="E88" s="9">
        <f>E89+E90+E91</f>
        <v>83100</v>
      </c>
      <c r="F88" s="9">
        <f t="shared" ref="F88:J88" si="51">F89+F90+F91</f>
        <v>36600</v>
      </c>
      <c r="G88" s="9">
        <f t="shared" si="51"/>
        <v>0</v>
      </c>
      <c r="H88" s="9">
        <f t="shared" si="51"/>
        <v>0</v>
      </c>
      <c r="I88" s="9">
        <f t="shared" si="51"/>
        <v>0</v>
      </c>
      <c r="J88" s="9">
        <f t="shared" si="51"/>
        <v>0</v>
      </c>
      <c r="K88" s="9">
        <f t="shared" si="41"/>
        <v>119700</v>
      </c>
    </row>
    <row r="89" spans="1:11" ht="15.75" x14ac:dyDescent="0.25">
      <c r="A89" s="22"/>
      <c r="B89" s="28"/>
      <c r="C89" s="16"/>
      <c r="D89" s="8" t="s">
        <v>3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f t="shared" si="41"/>
        <v>0</v>
      </c>
    </row>
    <row r="90" spans="1:11" ht="15.75" x14ac:dyDescent="0.25">
      <c r="A90" s="22"/>
      <c r="B90" s="28"/>
      <c r="C90" s="16"/>
      <c r="D90" s="8" t="s">
        <v>4</v>
      </c>
      <c r="E90" s="9">
        <v>83100</v>
      </c>
      <c r="F90" s="9">
        <v>36600</v>
      </c>
      <c r="G90" s="9">
        <v>0</v>
      </c>
      <c r="H90" s="9">
        <v>0</v>
      </c>
      <c r="I90" s="9">
        <v>0</v>
      </c>
      <c r="J90" s="9">
        <v>0</v>
      </c>
      <c r="K90" s="9">
        <f t="shared" si="41"/>
        <v>119700</v>
      </c>
    </row>
    <row r="91" spans="1:11" ht="15.75" x14ac:dyDescent="0.25">
      <c r="A91" s="23"/>
      <c r="B91" s="29"/>
      <c r="C91" s="17"/>
      <c r="D91" s="8" t="s">
        <v>5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f t="shared" si="41"/>
        <v>0</v>
      </c>
    </row>
    <row r="92" spans="1:11" ht="21" customHeight="1" x14ac:dyDescent="0.25">
      <c r="A92" s="21" t="s">
        <v>19</v>
      </c>
      <c r="B92" s="24" t="s">
        <v>66</v>
      </c>
      <c r="C92" s="18" t="s">
        <v>78</v>
      </c>
      <c r="D92" s="8" t="s">
        <v>2</v>
      </c>
      <c r="E92" s="9">
        <v>330924.79999999999</v>
      </c>
      <c r="F92" s="9">
        <f t="shared" ref="F92:J92" si="52">F93+F94+F95</f>
        <v>0</v>
      </c>
      <c r="G92" s="9">
        <f t="shared" si="52"/>
        <v>0</v>
      </c>
      <c r="H92" s="9">
        <f t="shared" si="52"/>
        <v>0</v>
      </c>
      <c r="I92" s="9">
        <f t="shared" si="52"/>
        <v>0</v>
      </c>
      <c r="J92" s="9">
        <f t="shared" si="52"/>
        <v>0</v>
      </c>
      <c r="K92" s="9">
        <f t="shared" si="41"/>
        <v>330924.79999999999</v>
      </c>
    </row>
    <row r="93" spans="1:11" ht="21" customHeight="1" x14ac:dyDescent="0.25">
      <c r="A93" s="22"/>
      <c r="B93" s="25"/>
      <c r="C93" s="18"/>
      <c r="D93" s="8" t="s">
        <v>3</v>
      </c>
      <c r="E93" s="9">
        <v>291025.09999999998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f t="shared" si="41"/>
        <v>291025.09999999998</v>
      </c>
    </row>
    <row r="94" spans="1:11" ht="21" customHeight="1" x14ac:dyDescent="0.25">
      <c r="A94" s="22"/>
      <c r="B94" s="25"/>
      <c r="C94" s="18"/>
      <c r="D94" s="8" t="s">
        <v>4</v>
      </c>
      <c r="E94" s="9">
        <v>39899.599999999999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f t="shared" si="41"/>
        <v>39899.599999999999</v>
      </c>
    </row>
    <row r="95" spans="1:11" ht="21" customHeight="1" x14ac:dyDescent="0.25">
      <c r="A95" s="23"/>
      <c r="B95" s="26"/>
      <c r="C95" s="18"/>
      <c r="D95" s="8" t="s">
        <v>5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f t="shared" si="41"/>
        <v>0</v>
      </c>
    </row>
    <row r="96" spans="1:11" ht="15.75" x14ac:dyDescent="0.25">
      <c r="A96" s="21" t="s">
        <v>20</v>
      </c>
      <c r="B96" s="24" t="s">
        <v>64</v>
      </c>
      <c r="C96" s="15" t="s">
        <v>78</v>
      </c>
      <c r="D96" s="8" t="s">
        <v>2</v>
      </c>
      <c r="E96" s="9">
        <f>E97+E98+E99</f>
        <v>6169.3</v>
      </c>
      <c r="F96" s="9">
        <f t="shared" ref="F96:J96" si="53">F97+F98+F99</f>
        <v>0</v>
      </c>
      <c r="G96" s="9">
        <f t="shared" si="53"/>
        <v>0</v>
      </c>
      <c r="H96" s="9">
        <f t="shared" si="53"/>
        <v>0</v>
      </c>
      <c r="I96" s="9">
        <f t="shared" si="53"/>
        <v>0</v>
      </c>
      <c r="J96" s="9">
        <f t="shared" si="53"/>
        <v>0</v>
      </c>
      <c r="K96" s="9">
        <f t="shared" ref="K96:K112" si="54">SUM(E96:J96)</f>
        <v>6169.3</v>
      </c>
    </row>
    <row r="97" spans="1:11" ht="15.75" x14ac:dyDescent="0.25">
      <c r="A97" s="22"/>
      <c r="B97" s="25"/>
      <c r="C97" s="16"/>
      <c r="D97" s="8" t="s">
        <v>3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f t="shared" si="54"/>
        <v>0</v>
      </c>
    </row>
    <row r="98" spans="1:11" ht="15.75" x14ac:dyDescent="0.25">
      <c r="A98" s="22"/>
      <c r="B98" s="25"/>
      <c r="C98" s="16"/>
      <c r="D98" s="8" t="s">
        <v>4</v>
      </c>
      <c r="E98" s="9">
        <v>6169.3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f t="shared" si="54"/>
        <v>6169.3</v>
      </c>
    </row>
    <row r="99" spans="1:11" ht="15.75" x14ac:dyDescent="0.25">
      <c r="A99" s="22"/>
      <c r="B99" s="25"/>
      <c r="C99" s="17"/>
      <c r="D99" s="8" t="s">
        <v>5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f t="shared" si="54"/>
        <v>0</v>
      </c>
    </row>
    <row r="100" spans="1:11" ht="15.75" x14ac:dyDescent="0.25">
      <c r="A100" s="22"/>
      <c r="B100" s="25"/>
      <c r="C100" s="18" t="s">
        <v>77</v>
      </c>
      <c r="D100" s="8" t="s">
        <v>2</v>
      </c>
      <c r="E100" s="9">
        <f>E101+E102+E103</f>
        <v>5603.5</v>
      </c>
      <c r="F100" s="9">
        <f t="shared" ref="F100:J100" si="55">F101+F102+F103</f>
        <v>0</v>
      </c>
      <c r="G100" s="9">
        <f t="shared" si="55"/>
        <v>0</v>
      </c>
      <c r="H100" s="9">
        <f t="shared" si="55"/>
        <v>0</v>
      </c>
      <c r="I100" s="9">
        <f t="shared" si="55"/>
        <v>0</v>
      </c>
      <c r="J100" s="9">
        <f t="shared" si="55"/>
        <v>0</v>
      </c>
      <c r="K100" s="9">
        <f t="shared" si="54"/>
        <v>5603.5</v>
      </c>
    </row>
    <row r="101" spans="1:11" ht="15.75" x14ac:dyDescent="0.25">
      <c r="A101" s="22"/>
      <c r="B101" s="25"/>
      <c r="C101" s="18"/>
      <c r="D101" s="8" t="s">
        <v>3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f t="shared" si="54"/>
        <v>0</v>
      </c>
    </row>
    <row r="102" spans="1:11" ht="15.75" x14ac:dyDescent="0.25">
      <c r="A102" s="22"/>
      <c r="B102" s="25"/>
      <c r="C102" s="18"/>
      <c r="D102" s="8" t="s">
        <v>4</v>
      </c>
      <c r="E102" s="9">
        <v>5603.5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f t="shared" si="54"/>
        <v>5603.5</v>
      </c>
    </row>
    <row r="103" spans="1:11" ht="15.75" x14ac:dyDescent="0.25">
      <c r="A103" s="22"/>
      <c r="B103" s="25"/>
      <c r="C103" s="18"/>
      <c r="D103" s="8" t="s">
        <v>5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f t="shared" si="54"/>
        <v>0</v>
      </c>
    </row>
    <row r="104" spans="1:11" ht="15.75" x14ac:dyDescent="0.25">
      <c r="A104" s="22"/>
      <c r="B104" s="25"/>
      <c r="C104" s="15" t="s">
        <v>6</v>
      </c>
      <c r="D104" s="8" t="s">
        <v>2</v>
      </c>
      <c r="E104" s="9">
        <f>E96+E100</f>
        <v>11772.8</v>
      </c>
      <c r="F104" s="9">
        <f t="shared" ref="F104:J104" si="56">F96+F100</f>
        <v>0</v>
      </c>
      <c r="G104" s="9">
        <f t="shared" si="56"/>
        <v>0</v>
      </c>
      <c r="H104" s="9">
        <f t="shared" si="56"/>
        <v>0</v>
      </c>
      <c r="I104" s="9">
        <f t="shared" si="56"/>
        <v>0</v>
      </c>
      <c r="J104" s="9">
        <f t="shared" si="56"/>
        <v>0</v>
      </c>
      <c r="K104" s="9">
        <f t="shared" si="54"/>
        <v>11772.8</v>
      </c>
    </row>
    <row r="105" spans="1:11" ht="15.75" x14ac:dyDescent="0.25">
      <c r="A105" s="22"/>
      <c r="B105" s="25"/>
      <c r="C105" s="16"/>
      <c r="D105" s="8" t="s">
        <v>3</v>
      </c>
      <c r="E105" s="9">
        <f>E97+E101</f>
        <v>0</v>
      </c>
      <c r="F105" s="9">
        <f t="shared" ref="F105:J105" si="57">F97+F101</f>
        <v>0</v>
      </c>
      <c r="G105" s="9">
        <f t="shared" si="57"/>
        <v>0</v>
      </c>
      <c r="H105" s="9">
        <f t="shared" si="57"/>
        <v>0</v>
      </c>
      <c r="I105" s="9">
        <f t="shared" si="57"/>
        <v>0</v>
      </c>
      <c r="J105" s="9">
        <f t="shared" si="57"/>
        <v>0</v>
      </c>
      <c r="K105" s="9">
        <f t="shared" si="54"/>
        <v>0</v>
      </c>
    </row>
    <row r="106" spans="1:11" ht="15.75" x14ac:dyDescent="0.25">
      <c r="A106" s="22"/>
      <c r="B106" s="25"/>
      <c r="C106" s="16"/>
      <c r="D106" s="8" t="s">
        <v>4</v>
      </c>
      <c r="E106" s="9">
        <f>E98+E102</f>
        <v>11772.8</v>
      </c>
      <c r="F106" s="9">
        <f t="shared" ref="F106:J106" si="58">F98+F102</f>
        <v>0</v>
      </c>
      <c r="G106" s="9">
        <f t="shared" si="58"/>
        <v>0</v>
      </c>
      <c r="H106" s="9">
        <f t="shared" si="58"/>
        <v>0</v>
      </c>
      <c r="I106" s="9">
        <f t="shared" si="58"/>
        <v>0</v>
      </c>
      <c r="J106" s="9">
        <f t="shared" si="58"/>
        <v>0</v>
      </c>
      <c r="K106" s="9">
        <f t="shared" si="54"/>
        <v>11772.8</v>
      </c>
    </row>
    <row r="107" spans="1:11" ht="15.75" x14ac:dyDescent="0.25">
      <c r="A107" s="23"/>
      <c r="B107" s="26"/>
      <c r="C107" s="17"/>
      <c r="D107" s="8" t="s">
        <v>5</v>
      </c>
      <c r="E107" s="9">
        <f>E99+E103</f>
        <v>0</v>
      </c>
      <c r="F107" s="9">
        <f t="shared" ref="F107:J107" si="59">F99+F103</f>
        <v>0</v>
      </c>
      <c r="G107" s="9">
        <f t="shared" si="59"/>
        <v>0</v>
      </c>
      <c r="H107" s="9">
        <f t="shared" si="59"/>
        <v>0</v>
      </c>
      <c r="I107" s="9">
        <f t="shared" si="59"/>
        <v>0</v>
      </c>
      <c r="J107" s="9">
        <f t="shared" si="59"/>
        <v>0</v>
      </c>
      <c r="K107" s="9">
        <f t="shared" si="54"/>
        <v>0</v>
      </c>
    </row>
    <row r="108" spans="1:11" ht="15.75" x14ac:dyDescent="0.25">
      <c r="A108" s="21" t="s">
        <v>21</v>
      </c>
      <c r="B108" s="24" t="s">
        <v>61</v>
      </c>
      <c r="C108" s="15" t="s">
        <v>78</v>
      </c>
      <c r="D108" s="8" t="s">
        <v>2</v>
      </c>
      <c r="E108" s="9">
        <f>E109+E110+E111</f>
        <v>17090.7</v>
      </c>
      <c r="F108" s="9">
        <f t="shared" ref="F108:J108" si="60">F109+F110+F111</f>
        <v>0</v>
      </c>
      <c r="G108" s="9">
        <f t="shared" si="60"/>
        <v>0</v>
      </c>
      <c r="H108" s="9">
        <f t="shared" si="60"/>
        <v>0</v>
      </c>
      <c r="I108" s="9">
        <f t="shared" si="60"/>
        <v>0</v>
      </c>
      <c r="J108" s="9">
        <f t="shared" si="60"/>
        <v>0</v>
      </c>
      <c r="K108" s="9">
        <f t="shared" si="54"/>
        <v>17090.7</v>
      </c>
    </row>
    <row r="109" spans="1:11" ht="15.75" x14ac:dyDescent="0.25">
      <c r="A109" s="22"/>
      <c r="B109" s="25"/>
      <c r="C109" s="16"/>
      <c r="D109" s="8" t="s">
        <v>3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f t="shared" si="54"/>
        <v>0</v>
      </c>
    </row>
    <row r="110" spans="1:11" ht="15.75" x14ac:dyDescent="0.25">
      <c r="A110" s="22"/>
      <c r="B110" s="25"/>
      <c r="C110" s="16"/>
      <c r="D110" s="8" t="s">
        <v>4</v>
      </c>
      <c r="E110" s="9">
        <v>17090.7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f t="shared" si="54"/>
        <v>17090.7</v>
      </c>
    </row>
    <row r="111" spans="1:11" ht="15.75" x14ac:dyDescent="0.25">
      <c r="A111" s="23"/>
      <c r="B111" s="26"/>
      <c r="C111" s="17"/>
      <c r="D111" s="8" t="s">
        <v>5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f t="shared" si="54"/>
        <v>0</v>
      </c>
    </row>
    <row r="112" spans="1:11" s="1" customFormat="1" ht="15.75" x14ac:dyDescent="0.25">
      <c r="A112" s="19" t="s">
        <v>22</v>
      </c>
      <c r="B112" s="20" t="s">
        <v>57</v>
      </c>
      <c r="C112" s="18" t="s">
        <v>78</v>
      </c>
      <c r="D112" s="8" t="s">
        <v>2</v>
      </c>
      <c r="E112" s="9">
        <f>E113+E114+E115</f>
        <v>428346.3</v>
      </c>
      <c r="F112" s="9">
        <f t="shared" ref="F112" si="61">F113+F114+F115</f>
        <v>573754.9</v>
      </c>
      <c r="G112" s="9">
        <f t="shared" ref="G112" si="62">G113+G114+G115</f>
        <v>547909.19999999995</v>
      </c>
      <c r="H112" s="9">
        <f t="shared" ref="H112" si="63">H113+H114+H115</f>
        <v>573754.9</v>
      </c>
      <c r="I112" s="9">
        <f t="shared" ref="I112" si="64">I113+I114+I115</f>
        <v>573754.9</v>
      </c>
      <c r="J112" s="9">
        <f t="shared" ref="J112" si="65">J113+J114+J115</f>
        <v>573754.9</v>
      </c>
      <c r="K112" s="9">
        <f t="shared" si="54"/>
        <v>3271275.0999999996</v>
      </c>
    </row>
    <row r="113" spans="1:11" s="1" customFormat="1" ht="15.75" x14ac:dyDescent="0.25">
      <c r="A113" s="19"/>
      <c r="B113" s="20"/>
      <c r="C113" s="18"/>
      <c r="D113" s="8" t="s">
        <v>3</v>
      </c>
      <c r="E113" s="9">
        <v>50571</v>
      </c>
      <c r="F113" s="9">
        <v>50571</v>
      </c>
      <c r="G113" s="9">
        <v>50571</v>
      </c>
      <c r="H113" s="9">
        <v>50571</v>
      </c>
      <c r="I113" s="9">
        <v>50571</v>
      </c>
      <c r="J113" s="9">
        <v>50571</v>
      </c>
      <c r="K113" s="9">
        <f t="shared" ref="K113:K115" si="66">SUM(E113:J113)</f>
        <v>303426</v>
      </c>
    </row>
    <row r="114" spans="1:11" s="1" customFormat="1" ht="15.75" x14ac:dyDescent="0.25">
      <c r="A114" s="19"/>
      <c r="B114" s="20"/>
      <c r="C114" s="18"/>
      <c r="D114" s="8" t="s">
        <v>4</v>
      </c>
      <c r="E114" s="9">
        <v>377775.3</v>
      </c>
      <c r="F114" s="9">
        <v>523183.9</v>
      </c>
      <c r="G114" s="9">
        <v>497338.2</v>
      </c>
      <c r="H114" s="9">
        <v>523183.9</v>
      </c>
      <c r="I114" s="9">
        <v>523183.9</v>
      </c>
      <c r="J114" s="9">
        <v>523183.9</v>
      </c>
      <c r="K114" s="9">
        <f t="shared" si="66"/>
        <v>2967849.0999999996</v>
      </c>
    </row>
    <row r="115" spans="1:11" s="1" customFormat="1" ht="15.75" x14ac:dyDescent="0.25">
      <c r="A115" s="19"/>
      <c r="B115" s="20"/>
      <c r="C115" s="18"/>
      <c r="D115" s="8" t="s">
        <v>5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f t="shared" si="66"/>
        <v>0</v>
      </c>
    </row>
    <row r="116" spans="1:11" ht="15.75" x14ac:dyDescent="0.25">
      <c r="A116" s="19" t="s">
        <v>23</v>
      </c>
      <c r="B116" s="20" t="s">
        <v>56</v>
      </c>
      <c r="C116" s="18" t="s">
        <v>78</v>
      </c>
      <c r="D116" s="8" t="s">
        <v>2</v>
      </c>
      <c r="E116" s="9">
        <f>E117+E118+E119</f>
        <v>224624.7</v>
      </c>
      <c r="F116" s="9">
        <f t="shared" ref="F116:J116" si="67">F117+F118+F119</f>
        <v>100493.7</v>
      </c>
      <c r="G116" s="9">
        <f t="shared" si="67"/>
        <v>100493.7</v>
      </c>
      <c r="H116" s="9">
        <f t="shared" si="67"/>
        <v>100493.7</v>
      </c>
      <c r="I116" s="9">
        <f t="shared" si="67"/>
        <v>100493.7</v>
      </c>
      <c r="J116" s="9">
        <f t="shared" si="67"/>
        <v>100493.7</v>
      </c>
      <c r="K116" s="9">
        <f t="shared" ref="K116:K143" si="68">SUM(E116:J116)</f>
        <v>727093.2</v>
      </c>
    </row>
    <row r="117" spans="1:11" ht="15.75" x14ac:dyDescent="0.25">
      <c r="A117" s="19"/>
      <c r="B117" s="20"/>
      <c r="C117" s="18"/>
      <c r="D117" s="8" t="s">
        <v>3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f t="shared" si="68"/>
        <v>0</v>
      </c>
    </row>
    <row r="118" spans="1:11" ht="15.75" x14ac:dyDescent="0.25">
      <c r="A118" s="19"/>
      <c r="B118" s="20"/>
      <c r="C118" s="18"/>
      <c r="D118" s="8" t="s">
        <v>4</v>
      </c>
      <c r="E118" s="9">
        <v>224624.7</v>
      </c>
      <c r="F118" s="9">
        <v>100493.7</v>
      </c>
      <c r="G118" s="9">
        <v>100493.7</v>
      </c>
      <c r="H118" s="9">
        <v>100493.7</v>
      </c>
      <c r="I118" s="9">
        <v>100493.7</v>
      </c>
      <c r="J118" s="9">
        <v>100493.7</v>
      </c>
      <c r="K118" s="9">
        <f t="shared" si="68"/>
        <v>727093.2</v>
      </c>
    </row>
    <row r="119" spans="1:11" ht="15.75" x14ac:dyDescent="0.25">
      <c r="A119" s="19"/>
      <c r="B119" s="20"/>
      <c r="C119" s="18"/>
      <c r="D119" s="8" t="s">
        <v>5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f t="shared" si="68"/>
        <v>0</v>
      </c>
    </row>
    <row r="120" spans="1:11" ht="21" customHeight="1" x14ac:dyDescent="0.25">
      <c r="A120" s="22" t="s">
        <v>24</v>
      </c>
      <c r="B120" s="25" t="s">
        <v>38</v>
      </c>
      <c r="C120" s="15" t="s">
        <v>79</v>
      </c>
      <c r="D120" s="8" t="s">
        <v>2</v>
      </c>
      <c r="E120" s="9">
        <f>E121+E122+E123</f>
        <v>81636.800000000003</v>
      </c>
      <c r="F120" s="9">
        <f t="shared" ref="F120:J120" si="69">F121+F122+F123</f>
        <v>2340.9</v>
      </c>
      <c r="G120" s="9">
        <f t="shared" si="69"/>
        <v>2340.9</v>
      </c>
      <c r="H120" s="9">
        <f t="shared" si="69"/>
        <v>2340.9</v>
      </c>
      <c r="I120" s="9">
        <f t="shared" si="69"/>
        <v>2340.9</v>
      </c>
      <c r="J120" s="9">
        <f t="shared" si="69"/>
        <v>2340.9</v>
      </c>
      <c r="K120" s="9">
        <f t="shared" si="68"/>
        <v>93341.299999999974</v>
      </c>
    </row>
    <row r="121" spans="1:11" ht="21" customHeight="1" x14ac:dyDescent="0.25">
      <c r="A121" s="22"/>
      <c r="B121" s="25"/>
      <c r="C121" s="16"/>
      <c r="D121" s="8" t="s">
        <v>3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f t="shared" si="68"/>
        <v>0</v>
      </c>
    </row>
    <row r="122" spans="1:11" ht="21" customHeight="1" x14ac:dyDescent="0.25">
      <c r="A122" s="22"/>
      <c r="B122" s="25"/>
      <c r="C122" s="16"/>
      <c r="D122" s="8" t="s">
        <v>4</v>
      </c>
      <c r="E122" s="9">
        <v>81636.800000000003</v>
      </c>
      <c r="F122" s="9">
        <v>2340.9</v>
      </c>
      <c r="G122" s="9">
        <v>2340.9</v>
      </c>
      <c r="H122" s="9">
        <v>2340.9</v>
      </c>
      <c r="I122" s="9">
        <v>2340.9</v>
      </c>
      <c r="J122" s="9">
        <v>2340.9</v>
      </c>
      <c r="K122" s="9">
        <f t="shared" si="68"/>
        <v>93341.299999999974</v>
      </c>
    </row>
    <row r="123" spans="1:11" ht="21" customHeight="1" x14ac:dyDescent="0.25">
      <c r="A123" s="22"/>
      <c r="B123" s="25"/>
      <c r="C123" s="17"/>
      <c r="D123" s="8" t="s">
        <v>5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f t="shared" si="68"/>
        <v>0</v>
      </c>
    </row>
    <row r="124" spans="1:11" ht="15.75" x14ac:dyDescent="0.25">
      <c r="A124" s="19" t="s">
        <v>25</v>
      </c>
      <c r="B124" s="20" t="s">
        <v>52</v>
      </c>
      <c r="C124" s="18" t="s">
        <v>78</v>
      </c>
      <c r="D124" s="8" t="s">
        <v>2</v>
      </c>
      <c r="E124" s="9">
        <f>E125+E126+E127</f>
        <v>12056.5</v>
      </c>
      <c r="F124" s="9">
        <f t="shared" ref="F124:J124" si="70">F125+F126+F127</f>
        <v>6857.2</v>
      </c>
      <c r="G124" s="9">
        <f t="shared" si="70"/>
        <v>6857.2</v>
      </c>
      <c r="H124" s="9">
        <f t="shared" si="70"/>
        <v>6857.2</v>
      </c>
      <c r="I124" s="9">
        <f t="shared" si="70"/>
        <v>6857.2</v>
      </c>
      <c r="J124" s="9">
        <f t="shared" si="70"/>
        <v>6857.2</v>
      </c>
      <c r="K124" s="9">
        <f t="shared" si="68"/>
        <v>46342.5</v>
      </c>
    </row>
    <row r="125" spans="1:11" ht="15.75" x14ac:dyDescent="0.25">
      <c r="A125" s="19"/>
      <c r="B125" s="20"/>
      <c r="C125" s="18"/>
      <c r="D125" s="8" t="s">
        <v>3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f t="shared" si="68"/>
        <v>0</v>
      </c>
    </row>
    <row r="126" spans="1:11" ht="15.75" x14ac:dyDescent="0.25">
      <c r="A126" s="19"/>
      <c r="B126" s="20"/>
      <c r="C126" s="18"/>
      <c r="D126" s="8" t="s">
        <v>4</v>
      </c>
      <c r="E126" s="9">
        <v>12056.5</v>
      </c>
      <c r="F126" s="9">
        <v>6857.2</v>
      </c>
      <c r="G126" s="9">
        <v>6857.2</v>
      </c>
      <c r="H126" s="9">
        <v>6857.2</v>
      </c>
      <c r="I126" s="9">
        <v>6857.2</v>
      </c>
      <c r="J126" s="9">
        <v>6857.2</v>
      </c>
      <c r="K126" s="9">
        <f t="shared" si="68"/>
        <v>46342.5</v>
      </c>
    </row>
    <row r="127" spans="1:11" ht="15.75" x14ac:dyDescent="0.25">
      <c r="A127" s="19"/>
      <c r="B127" s="20"/>
      <c r="C127" s="18"/>
      <c r="D127" s="8" t="s">
        <v>5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f t="shared" si="68"/>
        <v>0</v>
      </c>
    </row>
    <row r="128" spans="1:11" ht="15.75" x14ac:dyDescent="0.25">
      <c r="A128" s="19"/>
      <c r="B128" s="20"/>
      <c r="C128" s="18" t="s">
        <v>50</v>
      </c>
      <c r="D128" s="8" t="s">
        <v>2</v>
      </c>
      <c r="E128" s="9">
        <f>E129+E130+E131</f>
        <v>8113.6</v>
      </c>
      <c r="F128" s="9">
        <f t="shared" ref="F128:J128" si="71">F129+F130+F131</f>
        <v>11077.7</v>
      </c>
      <c r="G128" s="9">
        <f t="shared" si="71"/>
        <v>11077.7</v>
      </c>
      <c r="H128" s="9">
        <f t="shared" si="71"/>
        <v>11077.7</v>
      </c>
      <c r="I128" s="9">
        <f t="shared" si="71"/>
        <v>11077.7</v>
      </c>
      <c r="J128" s="9">
        <f t="shared" si="71"/>
        <v>11077.7</v>
      </c>
      <c r="K128" s="9">
        <f t="shared" si="68"/>
        <v>63502.100000000006</v>
      </c>
    </row>
    <row r="129" spans="1:11" ht="15.75" x14ac:dyDescent="0.25">
      <c r="A129" s="19"/>
      <c r="B129" s="20"/>
      <c r="C129" s="18"/>
      <c r="D129" s="8" t="s">
        <v>3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f t="shared" si="68"/>
        <v>0</v>
      </c>
    </row>
    <row r="130" spans="1:11" ht="15.75" x14ac:dyDescent="0.25">
      <c r="A130" s="19"/>
      <c r="B130" s="20"/>
      <c r="C130" s="18"/>
      <c r="D130" s="8" t="s">
        <v>4</v>
      </c>
      <c r="E130" s="9">
        <v>8113.6</v>
      </c>
      <c r="F130" s="9">
        <v>11077.7</v>
      </c>
      <c r="G130" s="9">
        <v>11077.7</v>
      </c>
      <c r="H130" s="9">
        <v>11077.7</v>
      </c>
      <c r="I130" s="9">
        <v>11077.7</v>
      </c>
      <c r="J130" s="9">
        <v>11077.7</v>
      </c>
      <c r="K130" s="9">
        <f t="shared" si="68"/>
        <v>63502.100000000006</v>
      </c>
    </row>
    <row r="131" spans="1:11" ht="15.75" x14ac:dyDescent="0.25">
      <c r="A131" s="19"/>
      <c r="B131" s="20"/>
      <c r="C131" s="18"/>
      <c r="D131" s="8" t="s">
        <v>5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f t="shared" si="68"/>
        <v>0</v>
      </c>
    </row>
    <row r="132" spans="1:11" ht="15.75" x14ac:dyDescent="0.25">
      <c r="A132" s="19"/>
      <c r="B132" s="20"/>
      <c r="C132" s="15" t="s">
        <v>51</v>
      </c>
      <c r="D132" s="8" t="s">
        <v>2</v>
      </c>
      <c r="E132" s="9">
        <f>E133+E134+E135</f>
        <v>24101</v>
      </c>
      <c r="F132" s="9">
        <f t="shared" ref="F132:J132" si="72">F133+F134+F135</f>
        <v>27065.1</v>
      </c>
      <c r="G132" s="9">
        <f t="shared" si="72"/>
        <v>27065.1</v>
      </c>
      <c r="H132" s="9">
        <f t="shared" si="72"/>
        <v>27065.1</v>
      </c>
      <c r="I132" s="9">
        <f t="shared" si="72"/>
        <v>27065.1</v>
      </c>
      <c r="J132" s="9">
        <f t="shared" si="72"/>
        <v>27065.1</v>
      </c>
      <c r="K132" s="9">
        <f t="shared" si="68"/>
        <v>159426.5</v>
      </c>
    </row>
    <row r="133" spans="1:11" ht="15.75" x14ac:dyDescent="0.25">
      <c r="A133" s="19"/>
      <c r="B133" s="20"/>
      <c r="C133" s="16"/>
      <c r="D133" s="8" t="s">
        <v>3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f t="shared" si="68"/>
        <v>0</v>
      </c>
    </row>
    <row r="134" spans="1:11" ht="15.75" x14ac:dyDescent="0.25">
      <c r="A134" s="19"/>
      <c r="B134" s="20"/>
      <c r="C134" s="16"/>
      <c r="D134" s="8" t="s">
        <v>4</v>
      </c>
      <c r="E134" s="9">
        <v>24101</v>
      </c>
      <c r="F134" s="9">
        <v>27065.1</v>
      </c>
      <c r="G134" s="9">
        <v>27065.1</v>
      </c>
      <c r="H134" s="9">
        <v>27065.1</v>
      </c>
      <c r="I134" s="9">
        <v>27065.1</v>
      </c>
      <c r="J134" s="9">
        <v>27065.1</v>
      </c>
      <c r="K134" s="9">
        <f t="shared" si="68"/>
        <v>159426.5</v>
      </c>
    </row>
    <row r="135" spans="1:11" ht="15.75" x14ac:dyDescent="0.25">
      <c r="A135" s="19"/>
      <c r="B135" s="20"/>
      <c r="C135" s="17"/>
      <c r="D135" s="8" t="s">
        <v>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f t="shared" si="68"/>
        <v>0</v>
      </c>
    </row>
    <row r="136" spans="1:11" ht="15.75" x14ac:dyDescent="0.25">
      <c r="A136" s="19"/>
      <c r="B136" s="20"/>
      <c r="C136" s="15" t="s">
        <v>80</v>
      </c>
      <c r="D136" s="8" t="s">
        <v>2</v>
      </c>
      <c r="E136" s="9">
        <f>E137+E138+E139</f>
        <v>378.9</v>
      </c>
      <c r="F136" s="9">
        <f t="shared" ref="F136:J136" si="73">F137+F138+F139</f>
        <v>0</v>
      </c>
      <c r="G136" s="9">
        <f t="shared" si="73"/>
        <v>0</v>
      </c>
      <c r="H136" s="9">
        <f t="shared" si="73"/>
        <v>0</v>
      </c>
      <c r="I136" s="9">
        <f t="shared" si="73"/>
        <v>0</v>
      </c>
      <c r="J136" s="9">
        <f t="shared" si="73"/>
        <v>0</v>
      </c>
      <c r="K136" s="9">
        <f t="shared" ref="K136:K139" si="74">SUM(E136:J136)</f>
        <v>378.9</v>
      </c>
    </row>
    <row r="137" spans="1:11" ht="15.75" x14ac:dyDescent="0.25">
      <c r="A137" s="19"/>
      <c r="B137" s="20"/>
      <c r="C137" s="16"/>
      <c r="D137" s="8" t="s">
        <v>3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f t="shared" si="74"/>
        <v>0</v>
      </c>
    </row>
    <row r="138" spans="1:11" ht="15.75" x14ac:dyDescent="0.25">
      <c r="A138" s="19"/>
      <c r="B138" s="20"/>
      <c r="C138" s="16"/>
      <c r="D138" s="8" t="s">
        <v>4</v>
      </c>
      <c r="E138" s="9">
        <v>378.9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f t="shared" si="74"/>
        <v>378.9</v>
      </c>
    </row>
    <row r="139" spans="1:11" ht="15.75" x14ac:dyDescent="0.25">
      <c r="A139" s="19"/>
      <c r="B139" s="20"/>
      <c r="C139" s="17"/>
      <c r="D139" s="8" t="s">
        <v>5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f t="shared" si="74"/>
        <v>0</v>
      </c>
    </row>
    <row r="140" spans="1:11" ht="15.75" x14ac:dyDescent="0.25">
      <c r="A140" s="19"/>
      <c r="B140" s="20"/>
      <c r="C140" s="15" t="s">
        <v>6</v>
      </c>
      <c r="D140" s="8" t="s">
        <v>2</v>
      </c>
      <c r="E140" s="9">
        <v>44649.9</v>
      </c>
      <c r="F140" s="9">
        <f t="shared" ref="F140:J140" si="75">F124+F128+F132+F136</f>
        <v>45000</v>
      </c>
      <c r="G140" s="9">
        <f t="shared" si="75"/>
        <v>45000</v>
      </c>
      <c r="H140" s="9">
        <f t="shared" si="75"/>
        <v>45000</v>
      </c>
      <c r="I140" s="9">
        <f t="shared" si="75"/>
        <v>45000</v>
      </c>
      <c r="J140" s="9">
        <f t="shared" si="75"/>
        <v>45000</v>
      </c>
      <c r="K140" s="9">
        <f t="shared" si="68"/>
        <v>269649.90000000002</v>
      </c>
    </row>
    <row r="141" spans="1:11" ht="15.75" x14ac:dyDescent="0.25">
      <c r="A141" s="19"/>
      <c r="B141" s="20"/>
      <c r="C141" s="16"/>
      <c r="D141" s="8" t="s">
        <v>3</v>
      </c>
      <c r="E141" s="9">
        <f t="shared" ref="E141:J143" si="76">E125+E129+E133+E137</f>
        <v>0</v>
      </c>
      <c r="F141" s="9">
        <f t="shared" si="76"/>
        <v>0</v>
      </c>
      <c r="G141" s="9">
        <f t="shared" si="76"/>
        <v>0</v>
      </c>
      <c r="H141" s="9">
        <f t="shared" si="76"/>
        <v>0</v>
      </c>
      <c r="I141" s="9">
        <f t="shared" si="76"/>
        <v>0</v>
      </c>
      <c r="J141" s="9">
        <f t="shared" si="76"/>
        <v>0</v>
      </c>
      <c r="K141" s="9">
        <f t="shared" si="68"/>
        <v>0</v>
      </c>
    </row>
    <row r="142" spans="1:11" ht="15.75" x14ac:dyDescent="0.25">
      <c r="A142" s="19"/>
      <c r="B142" s="20"/>
      <c r="C142" s="16"/>
      <c r="D142" s="8" t="s">
        <v>4</v>
      </c>
      <c r="E142" s="9">
        <v>44649.9</v>
      </c>
      <c r="F142" s="9">
        <f t="shared" si="76"/>
        <v>45000</v>
      </c>
      <c r="G142" s="9">
        <f t="shared" si="76"/>
        <v>45000</v>
      </c>
      <c r="H142" s="9">
        <f t="shared" si="76"/>
        <v>45000</v>
      </c>
      <c r="I142" s="9">
        <f t="shared" si="76"/>
        <v>45000</v>
      </c>
      <c r="J142" s="9">
        <f t="shared" si="76"/>
        <v>45000</v>
      </c>
      <c r="K142" s="9">
        <f t="shared" si="68"/>
        <v>269649.90000000002</v>
      </c>
    </row>
    <row r="143" spans="1:11" ht="15.75" x14ac:dyDescent="0.25">
      <c r="A143" s="19"/>
      <c r="B143" s="20"/>
      <c r="C143" s="17"/>
      <c r="D143" s="8" t="s">
        <v>5</v>
      </c>
      <c r="E143" s="9">
        <f t="shared" si="76"/>
        <v>0</v>
      </c>
      <c r="F143" s="9">
        <f t="shared" si="76"/>
        <v>0</v>
      </c>
      <c r="G143" s="9">
        <f t="shared" si="76"/>
        <v>0</v>
      </c>
      <c r="H143" s="9">
        <f t="shared" si="76"/>
        <v>0</v>
      </c>
      <c r="I143" s="9">
        <f t="shared" si="76"/>
        <v>0</v>
      </c>
      <c r="J143" s="9">
        <f t="shared" si="76"/>
        <v>0</v>
      </c>
      <c r="K143" s="9">
        <f t="shared" si="68"/>
        <v>0</v>
      </c>
    </row>
    <row r="144" spans="1:11" ht="15.75" customHeight="1" x14ac:dyDescent="0.25">
      <c r="A144" s="21" t="s">
        <v>26</v>
      </c>
      <c r="B144" s="24" t="s">
        <v>55</v>
      </c>
      <c r="C144" s="18" t="s">
        <v>80</v>
      </c>
      <c r="D144" s="8" t="s">
        <v>2</v>
      </c>
      <c r="E144" s="9">
        <f>E145+E146+E147</f>
        <v>49518.6</v>
      </c>
      <c r="F144" s="9">
        <f t="shared" ref="F144:J144" si="77">F145+F146+F147</f>
        <v>43506.9</v>
      </c>
      <c r="G144" s="9">
        <f t="shared" si="77"/>
        <v>0</v>
      </c>
      <c r="H144" s="9">
        <f t="shared" si="77"/>
        <v>0</v>
      </c>
      <c r="I144" s="9">
        <f t="shared" si="77"/>
        <v>0</v>
      </c>
      <c r="J144" s="9">
        <f t="shared" si="77"/>
        <v>0</v>
      </c>
      <c r="K144" s="9">
        <f t="shared" ref="K144:K151" si="78">SUM(E144:J144)</f>
        <v>93025.5</v>
      </c>
    </row>
    <row r="145" spans="1:11" ht="15.75" x14ac:dyDescent="0.25">
      <c r="A145" s="22"/>
      <c r="B145" s="25"/>
      <c r="C145" s="18"/>
      <c r="D145" s="8" t="s">
        <v>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f t="shared" si="78"/>
        <v>0</v>
      </c>
    </row>
    <row r="146" spans="1:11" ht="15.75" x14ac:dyDescent="0.25">
      <c r="A146" s="22"/>
      <c r="B146" s="25"/>
      <c r="C146" s="18"/>
      <c r="D146" s="8" t="s">
        <v>4</v>
      </c>
      <c r="E146" s="9">
        <v>49518.6</v>
      </c>
      <c r="F146" s="9">
        <v>43506.9</v>
      </c>
      <c r="G146" s="9">
        <v>0</v>
      </c>
      <c r="H146" s="9">
        <v>0</v>
      </c>
      <c r="I146" s="9">
        <v>0</v>
      </c>
      <c r="J146" s="9">
        <v>0</v>
      </c>
      <c r="K146" s="9">
        <f t="shared" si="78"/>
        <v>93025.5</v>
      </c>
    </row>
    <row r="147" spans="1:11" ht="15.75" x14ac:dyDescent="0.25">
      <c r="A147" s="22"/>
      <c r="B147" s="25"/>
      <c r="C147" s="18"/>
      <c r="D147" s="8" t="s">
        <v>5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f t="shared" si="78"/>
        <v>0</v>
      </c>
    </row>
    <row r="148" spans="1:11" ht="15.75" x14ac:dyDescent="0.25">
      <c r="A148" s="22"/>
      <c r="B148" s="25"/>
      <c r="C148" s="30" t="s">
        <v>78</v>
      </c>
      <c r="D148" s="11" t="s">
        <v>2</v>
      </c>
      <c r="E148" s="10">
        <f>E149+E150+E151</f>
        <v>15267.1</v>
      </c>
      <c r="F148" s="10">
        <f t="shared" ref="F148:J148" si="79">F149+F150+F151</f>
        <v>0</v>
      </c>
      <c r="G148" s="10">
        <f t="shared" si="79"/>
        <v>0</v>
      </c>
      <c r="H148" s="10">
        <f t="shared" si="79"/>
        <v>0</v>
      </c>
      <c r="I148" s="10">
        <f t="shared" si="79"/>
        <v>0</v>
      </c>
      <c r="J148" s="10">
        <f t="shared" si="79"/>
        <v>0</v>
      </c>
      <c r="K148" s="10">
        <f t="shared" si="78"/>
        <v>15267.1</v>
      </c>
    </row>
    <row r="149" spans="1:11" ht="15.75" x14ac:dyDescent="0.25">
      <c r="A149" s="22"/>
      <c r="B149" s="25"/>
      <c r="C149" s="30"/>
      <c r="D149" s="11" t="s">
        <v>3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f t="shared" si="78"/>
        <v>0</v>
      </c>
    </row>
    <row r="150" spans="1:11" ht="15.75" x14ac:dyDescent="0.25">
      <c r="A150" s="22"/>
      <c r="B150" s="25"/>
      <c r="C150" s="30"/>
      <c r="D150" s="11" t="s">
        <v>4</v>
      </c>
      <c r="E150" s="10">
        <v>15267.1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f t="shared" si="78"/>
        <v>15267.1</v>
      </c>
    </row>
    <row r="151" spans="1:11" ht="15.75" x14ac:dyDescent="0.25">
      <c r="A151" s="22"/>
      <c r="B151" s="25"/>
      <c r="C151" s="30"/>
      <c r="D151" s="11" t="s">
        <v>5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f t="shared" si="78"/>
        <v>0</v>
      </c>
    </row>
    <row r="152" spans="1:11" ht="15.75" x14ac:dyDescent="0.25">
      <c r="A152" s="22"/>
      <c r="B152" s="25"/>
      <c r="C152" s="18" t="s">
        <v>6</v>
      </c>
      <c r="D152" s="8" t="s">
        <v>2</v>
      </c>
      <c r="E152" s="9">
        <f>E144+E148</f>
        <v>64785.7</v>
      </c>
      <c r="F152" s="9">
        <f t="shared" ref="F152:J152" si="80">F144+F148</f>
        <v>43506.9</v>
      </c>
      <c r="G152" s="9">
        <f t="shared" si="80"/>
        <v>0</v>
      </c>
      <c r="H152" s="9">
        <f t="shared" si="80"/>
        <v>0</v>
      </c>
      <c r="I152" s="9">
        <f t="shared" si="80"/>
        <v>0</v>
      </c>
      <c r="J152" s="9">
        <f t="shared" si="80"/>
        <v>0</v>
      </c>
      <c r="K152" s="9">
        <f t="shared" ref="K152:K155" si="81">SUM(E152:J152)</f>
        <v>108292.6</v>
      </c>
    </row>
    <row r="153" spans="1:11" ht="15.75" x14ac:dyDescent="0.25">
      <c r="A153" s="22"/>
      <c r="B153" s="25"/>
      <c r="C153" s="18"/>
      <c r="D153" s="8" t="s">
        <v>3</v>
      </c>
      <c r="E153" s="9">
        <f t="shared" ref="E153:J155" si="82">E145+E149</f>
        <v>0</v>
      </c>
      <c r="F153" s="9">
        <f t="shared" si="82"/>
        <v>0</v>
      </c>
      <c r="G153" s="9">
        <f t="shared" si="82"/>
        <v>0</v>
      </c>
      <c r="H153" s="9">
        <f t="shared" si="82"/>
        <v>0</v>
      </c>
      <c r="I153" s="9">
        <f t="shared" si="82"/>
        <v>0</v>
      </c>
      <c r="J153" s="9">
        <f t="shared" si="82"/>
        <v>0</v>
      </c>
      <c r="K153" s="9">
        <f t="shared" si="81"/>
        <v>0</v>
      </c>
    </row>
    <row r="154" spans="1:11" ht="15.75" x14ac:dyDescent="0.25">
      <c r="A154" s="22"/>
      <c r="B154" s="25"/>
      <c r="C154" s="18"/>
      <c r="D154" s="8" t="s">
        <v>4</v>
      </c>
      <c r="E154" s="9">
        <f t="shared" si="82"/>
        <v>64785.7</v>
      </c>
      <c r="F154" s="9">
        <f t="shared" si="82"/>
        <v>43506.9</v>
      </c>
      <c r="G154" s="9">
        <f t="shared" si="82"/>
        <v>0</v>
      </c>
      <c r="H154" s="9">
        <f t="shared" si="82"/>
        <v>0</v>
      </c>
      <c r="I154" s="9">
        <f t="shared" si="82"/>
        <v>0</v>
      </c>
      <c r="J154" s="9">
        <f t="shared" si="82"/>
        <v>0</v>
      </c>
      <c r="K154" s="9">
        <f t="shared" si="81"/>
        <v>108292.6</v>
      </c>
    </row>
    <row r="155" spans="1:11" ht="15.75" x14ac:dyDescent="0.25">
      <c r="A155" s="23"/>
      <c r="B155" s="26"/>
      <c r="C155" s="18"/>
      <c r="D155" s="8" t="s">
        <v>5</v>
      </c>
      <c r="E155" s="9">
        <f t="shared" si="82"/>
        <v>0</v>
      </c>
      <c r="F155" s="9">
        <f t="shared" si="82"/>
        <v>0</v>
      </c>
      <c r="G155" s="9">
        <f t="shared" si="82"/>
        <v>0</v>
      </c>
      <c r="H155" s="9">
        <f t="shared" si="82"/>
        <v>0</v>
      </c>
      <c r="I155" s="9">
        <f t="shared" si="82"/>
        <v>0</v>
      </c>
      <c r="J155" s="9">
        <f t="shared" si="82"/>
        <v>0</v>
      </c>
      <c r="K155" s="9">
        <f t="shared" si="81"/>
        <v>0</v>
      </c>
    </row>
    <row r="156" spans="1:11" ht="15.75" x14ac:dyDescent="0.25">
      <c r="A156" s="22" t="s">
        <v>27</v>
      </c>
      <c r="B156" s="24" t="s">
        <v>48</v>
      </c>
      <c r="C156" s="18" t="s">
        <v>78</v>
      </c>
      <c r="D156" s="8" t="s">
        <v>2</v>
      </c>
      <c r="E156" s="9">
        <f>E157+E158+E159</f>
        <v>148231.40000000002</v>
      </c>
      <c r="F156" s="9">
        <f t="shared" ref="F156:J156" si="83">F157+F158+F159</f>
        <v>88802.7</v>
      </c>
      <c r="G156" s="9">
        <f t="shared" si="83"/>
        <v>88802.7</v>
      </c>
      <c r="H156" s="9">
        <f t="shared" si="83"/>
        <v>88802.7</v>
      </c>
      <c r="I156" s="9">
        <f t="shared" si="83"/>
        <v>88802.7</v>
      </c>
      <c r="J156" s="9">
        <f t="shared" si="83"/>
        <v>88802.7</v>
      </c>
      <c r="K156" s="9">
        <f t="shared" ref="K156:K163" si="84">SUM(E156:J156)</f>
        <v>592244.9</v>
      </c>
    </row>
    <row r="157" spans="1:11" ht="15.75" x14ac:dyDescent="0.25">
      <c r="A157" s="22"/>
      <c r="B157" s="25"/>
      <c r="C157" s="18"/>
      <c r="D157" s="8" t="s">
        <v>3</v>
      </c>
      <c r="E157" s="9">
        <v>2443.6999999999998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f t="shared" si="84"/>
        <v>2443.6999999999998</v>
      </c>
    </row>
    <row r="158" spans="1:11" ht="20.25" customHeight="1" x14ac:dyDescent="0.25">
      <c r="A158" s="22"/>
      <c r="B158" s="25"/>
      <c r="C158" s="18"/>
      <c r="D158" s="8" t="s">
        <v>4</v>
      </c>
      <c r="E158" s="9">
        <v>145787.70000000001</v>
      </c>
      <c r="F158" s="9">
        <v>88802.7</v>
      </c>
      <c r="G158" s="9">
        <v>88802.7</v>
      </c>
      <c r="H158" s="9">
        <v>88802.7</v>
      </c>
      <c r="I158" s="9">
        <v>88802.7</v>
      </c>
      <c r="J158" s="9">
        <v>88802.7</v>
      </c>
      <c r="K158" s="9">
        <f t="shared" si="84"/>
        <v>589801.20000000007</v>
      </c>
    </row>
    <row r="159" spans="1:11" ht="15.75" x14ac:dyDescent="0.25">
      <c r="A159" s="23"/>
      <c r="B159" s="26"/>
      <c r="C159" s="18"/>
      <c r="D159" s="8" t="s">
        <v>5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f t="shared" si="84"/>
        <v>0</v>
      </c>
    </row>
    <row r="160" spans="1:11" ht="15.75" x14ac:dyDescent="0.25">
      <c r="A160" s="21" t="s">
        <v>28</v>
      </c>
      <c r="B160" s="24" t="s">
        <v>49</v>
      </c>
      <c r="C160" s="15" t="s">
        <v>78</v>
      </c>
      <c r="D160" s="8" t="s">
        <v>2</v>
      </c>
      <c r="E160" s="9">
        <f>E161+E162+E163</f>
        <v>99605.9</v>
      </c>
      <c r="F160" s="9">
        <f t="shared" ref="F160:J160" si="85">F161+F162+F163</f>
        <v>91297.299999999988</v>
      </c>
      <c r="G160" s="9">
        <f t="shared" si="85"/>
        <v>91297.299999999988</v>
      </c>
      <c r="H160" s="9">
        <f t="shared" si="85"/>
        <v>91297.299999999988</v>
      </c>
      <c r="I160" s="9">
        <f t="shared" si="85"/>
        <v>91297.299999999988</v>
      </c>
      <c r="J160" s="9">
        <f t="shared" si="85"/>
        <v>91297.299999999988</v>
      </c>
      <c r="K160" s="9">
        <f t="shared" si="84"/>
        <v>556092.39999999991</v>
      </c>
    </row>
    <row r="161" spans="1:11" ht="15.75" x14ac:dyDescent="0.25">
      <c r="A161" s="22"/>
      <c r="B161" s="25"/>
      <c r="C161" s="16"/>
      <c r="D161" s="8" t="s">
        <v>3</v>
      </c>
      <c r="E161" s="9">
        <v>55991.199999999997</v>
      </c>
      <c r="F161" s="9">
        <v>55991.199999999997</v>
      </c>
      <c r="G161" s="9">
        <v>55991.199999999997</v>
      </c>
      <c r="H161" s="9">
        <v>55991.199999999997</v>
      </c>
      <c r="I161" s="9">
        <v>55991.199999999997</v>
      </c>
      <c r="J161" s="9">
        <v>55991.199999999997</v>
      </c>
      <c r="K161" s="9">
        <f t="shared" si="84"/>
        <v>335947.2</v>
      </c>
    </row>
    <row r="162" spans="1:11" ht="15.75" x14ac:dyDescent="0.25">
      <c r="A162" s="22"/>
      <c r="B162" s="25"/>
      <c r="C162" s="16"/>
      <c r="D162" s="8" t="s">
        <v>4</v>
      </c>
      <c r="E162" s="9">
        <v>43614.7</v>
      </c>
      <c r="F162" s="9">
        <v>35306.1</v>
      </c>
      <c r="G162" s="9">
        <v>35306.1</v>
      </c>
      <c r="H162" s="9">
        <v>35306.1</v>
      </c>
      <c r="I162" s="9">
        <v>35306.1</v>
      </c>
      <c r="J162" s="9">
        <v>35306.1</v>
      </c>
      <c r="K162" s="9">
        <f t="shared" si="84"/>
        <v>220145.2</v>
      </c>
    </row>
    <row r="163" spans="1:11" ht="15.75" x14ac:dyDescent="0.25">
      <c r="A163" s="22"/>
      <c r="B163" s="25"/>
      <c r="C163" s="17"/>
      <c r="D163" s="8" t="s">
        <v>5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f t="shared" si="84"/>
        <v>0</v>
      </c>
    </row>
    <row r="164" spans="1:11" ht="15.75" x14ac:dyDescent="0.25">
      <c r="A164" s="19" t="s">
        <v>29</v>
      </c>
      <c r="B164" s="20" t="s">
        <v>53</v>
      </c>
      <c r="C164" s="18" t="s">
        <v>78</v>
      </c>
      <c r="D164" s="8" t="s">
        <v>2</v>
      </c>
      <c r="E164" s="9">
        <f>E165+E166+E167</f>
        <v>44530</v>
      </c>
      <c r="F164" s="9">
        <f t="shared" ref="F164:J164" si="86">F165+F166+F167</f>
        <v>0</v>
      </c>
      <c r="G164" s="9">
        <f t="shared" si="86"/>
        <v>0</v>
      </c>
      <c r="H164" s="9">
        <f t="shared" si="86"/>
        <v>0</v>
      </c>
      <c r="I164" s="9">
        <f t="shared" si="86"/>
        <v>0</v>
      </c>
      <c r="J164" s="9">
        <f t="shared" si="86"/>
        <v>0</v>
      </c>
      <c r="K164" s="9">
        <f t="shared" ref="K164:K183" si="87">SUM(E164:J164)</f>
        <v>44530</v>
      </c>
    </row>
    <row r="165" spans="1:11" ht="15.75" x14ac:dyDescent="0.25">
      <c r="A165" s="19"/>
      <c r="B165" s="20"/>
      <c r="C165" s="18"/>
      <c r="D165" s="8" t="s">
        <v>3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f t="shared" si="87"/>
        <v>0</v>
      </c>
    </row>
    <row r="166" spans="1:11" ht="15.75" x14ac:dyDescent="0.25">
      <c r="A166" s="19"/>
      <c r="B166" s="20"/>
      <c r="C166" s="18"/>
      <c r="D166" s="8" t="s">
        <v>4</v>
      </c>
      <c r="E166" s="9">
        <v>44530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f t="shared" si="87"/>
        <v>44530</v>
      </c>
    </row>
    <row r="167" spans="1:11" ht="15.75" x14ac:dyDescent="0.25">
      <c r="A167" s="19"/>
      <c r="B167" s="20"/>
      <c r="C167" s="18"/>
      <c r="D167" s="8" t="s">
        <v>5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f t="shared" si="87"/>
        <v>0</v>
      </c>
    </row>
    <row r="168" spans="1:11" ht="15.75" x14ac:dyDescent="0.25">
      <c r="A168" s="19"/>
      <c r="B168" s="20"/>
      <c r="C168" s="18" t="s">
        <v>80</v>
      </c>
      <c r="D168" s="8" t="s">
        <v>2</v>
      </c>
      <c r="E168" s="9">
        <f>E169+E170+E171</f>
        <v>15225.4</v>
      </c>
      <c r="F168" s="9">
        <f t="shared" ref="F168:J168" si="88">F169+F170+F171</f>
        <v>30289.3</v>
      </c>
      <c r="G168" s="9">
        <f t="shared" si="88"/>
        <v>15345.4</v>
      </c>
      <c r="H168" s="9">
        <f t="shared" si="88"/>
        <v>15345.4</v>
      </c>
      <c r="I168" s="9">
        <f t="shared" si="88"/>
        <v>15345.4</v>
      </c>
      <c r="J168" s="9">
        <f t="shared" si="88"/>
        <v>15345.4</v>
      </c>
      <c r="K168" s="9">
        <f t="shared" si="87"/>
        <v>106896.29999999999</v>
      </c>
    </row>
    <row r="169" spans="1:11" ht="15.75" x14ac:dyDescent="0.25">
      <c r="A169" s="19"/>
      <c r="B169" s="20"/>
      <c r="C169" s="18"/>
      <c r="D169" s="8" t="s">
        <v>3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f t="shared" si="87"/>
        <v>0</v>
      </c>
    </row>
    <row r="170" spans="1:11" ht="15.75" x14ac:dyDescent="0.25">
      <c r="A170" s="19"/>
      <c r="B170" s="20"/>
      <c r="C170" s="18"/>
      <c r="D170" s="8" t="s">
        <v>4</v>
      </c>
      <c r="E170" s="9">
        <v>15225.4</v>
      </c>
      <c r="F170" s="9">
        <v>30289.3</v>
      </c>
      <c r="G170" s="9">
        <v>15345.4</v>
      </c>
      <c r="H170" s="9">
        <v>15345.4</v>
      </c>
      <c r="I170" s="9">
        <v>15345.4</v>
      </c>
      <c r="J170" s="9">
        <v>15345.4</v>
      </c>
      <c r="K170" s="9">
        <f t="shared" si="87"/>
        <v>106896.29999999999</v>
      </c>
    </row>
    <row r="171" spans="1:11" ht="15.75" x14ac:dyDescent="0.25">
      <c r="A171" s="19"/>
      <c r="B171" s="20"/>
      <c r="C171" s="18"/>
      <c r="D171" s="8" t="s">
        <v>5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f t="shared" si="87"/>
        <v>0</v>
      </c>
    </row>
    <row r="172" spans="1:11" ht="15.75" x14ac:dyDescent="0.25">
      <c r="A172" s="19"/>
      <c r="B172" s="20"/>
      <c r="C172" s="15" t="s">
        <v>6</v>
      </c>
      <c r="D172" s="8" t="s">
        <v>2</v>
      </c>
      <c r="E172" s="9">
        <f>E164+E168</f>
        <v>59755.4</v>
      </c>
      <c r="F172" s="9">
        <f t="shared" ref="F172:J172" si="89">F164+F168</f>
        <v>30289.3</v>
      </c>
      <c r="G172" s="9">
        <f t="shared" si="89"/>
        <v>15345.4</v>
      </c>
      <c r="H172" s="9">
        <f t="shared" si="89"/>
        <v>15345.4</v>
      </c>
      <c r="I172" s="9">
        <f t="shared" si="89"/>
        <v>15345.4</v>
      </c>
      <c r="J172" s="9">
        <f t="shared" si="89"/>
        <v>15345.4</v>
      </c>
      <c r="K172" s="9">
        <f t="shared" si="87"/>
        <v>151426.29999999999</v>
      </c>
    </row>
    <row r="173" spans="1:11" ht="15.75" x14ac:dyDescent="0.25">
      <c r="A173" s="19"/>
      <c r="B173" s="20"/>
      <c r="C173" s="16"/>
      <c r="D173" s="8" t="s">
        <v>3</v>
      </c>
      <c r="E173" s="9">
        <f t="shared" ref="E173:J173" si="90">E165+E169</f>
        <v>0</v>
      </c>
      <c r="F173" s="9">
        <f t="shared" si="90"/>
        <v>0</v>
      </c>
      <c r="G173" s="9">
        <f t="shared" si="90"/>
        <v>0</v>
      </c>
      <c r="H173" s="9">
        <f t="shared" si="90"/>
        <v>0</v>
      </c>
      <c r="I173" s="9">
        <f t="shared" si="90"/>
        <v>0</v>
      </c>
      <c r="J173" s="9">
        <f t="shared" si="90"/>
        <v>0</v>
      </c>
      <c r="K173" s="9">
        <f t="shared" si="87"/>
        <v>0</v>
      </c>
    </row>
    <row r="174" spans="1:11" ht="15.75" x14ac:dyDescent="0.25">
      <c r="A174" s="19"/>
      <c r="B174" s="20"/>
      <c r="C174" s="16"/>
      <c r="D174" s="8" t="s">
        <v>4</v>
      </c>
      <c r="E174" s="9">
        <f t="shared" ref="E174:J174" si="91">E166+E170</f>
        <v>59755.4</v>
      </c>
      <c r="F174" s="9">
        <f t="shared" si="91"/>
        <v>30289.3</v>
      </c>
      <c r="G174" s="9">
        <f t="shared" si="91"/>
        <v>15345.4</v>
      </c>
      <c r="H174" s="9">
        <f t="shared" si="91"/>
        <v>15345.4</v>
      </c>
      <c r="I174" s="9">
        <f t="shared" si="91"/>
        <v>15345.4</v>
      </c>
      <c r="J174" s="9">
        <f t="shared" si="91"/>
        <v>15345.4</v>
      </c>
      <c r="K174" s="9">
        <f t="shared" si="87"/>
        <v>151426.29999999999</v>
      </c>
    </row>
    <row r="175" spans="1:11" ht="15.75" x14ac:dyDescent="0.25">
      <c r="A175" s="19"/>
      <c r="B175" s="20"/>
      <c r="C175" s="17"/>
      <c r="D175" s="8" t="s">
        <v>5</v>
      </c>
      <c r="E175" s="9">
        <f t="shared" ref="E175:J175" si="92">E167+E171</f>
        <v>0</v>
      </c>
      <c r="F175" s="9">
        <f t="shared" si="92"/>
        <v>0</v>
      </c>
      <c r="G175" s="9">
        <f t="shared" si="92"/>
        <v>0</v>
      </c>
      <c r="H175" s="9">
        <f t="shared" si="92"/>
        <v>0</v>
      </c>
      <c r="I175" s="9">
        <f t="shared" si="92"/>
        <v>0</v>
      </c>
      <c r="J175" s="9">
        <f t="shared" si="92"/>
        <v>0</v>
      </c>
      <c r="K175" s="9">
        <f t="shared" si="87"/>
        <v>0</v>
      </c>
    </row>
    <row r="176" spans="1:11" ht="15.75" x14ac:dyDescent="0.25">
      <c r="A176" s="19" t="s">
        <v>30</v>
      </c>
      <c r="B176" s="20" t="s">
        <v>54</v>
      </c>
      <c r="C176" s="18" t="s">
        <v>80</v>
      </c>
      <c r="D176" s="8" t="s">
        <v>2</v>
      </c>
      <c r="E176" s="9">
        <f>E177+E178+E179</f>
        <v>2086.3000000000002</v>
      </c>
      <c r="F176" s="9">
        <f t="shared" ref="F176:J176" si="93">F177+F178+F179</f>
        <v>2086.3000000000002</v>
      </c>
      <c r="G176" s="9">
        <f t="shared" si="93"/>
        <v>2086.3000000000002</v>
      </c>
      <c r="H176" s="9">
        <f t="shared" si="93"/>
        <v>2086.3000000000002</v>
      </c>
      <c r="I176" s="9">
        <f t="shared" si="93"/>
        <v>2086.3000000000002</v>
      </c>
      <c r="J176" s="9">
        <f t="shared" si="93"/>
        <v>2086.3000000000002</v>
      </c>
      <c r="K176" s="9">
        <f t="shared" si="87"/>
        <v>12517.8</v>
      </c>
    </row>
    <row r="177" spans="1:11" ht="15.75" x14ac:dyDescent="0.25">
      <c r="A177" s="19"/>
      <c r="B177" s="20"/>
      <c r="C177" s="18"/>
      <c r="D177" s="8" t="s">
        <v>3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f t="shared" si="87"/>
        <v>0</v>
      </c>
    </row>
    <row r="178" spans="1:11" ht="15.75" x14ac:dyDescent="0.25">
      <c r="A178" s="19"/>
      <c r="B178" s="20"/>
      <c r="C178" s="18"/>
      <c r="D178" s="8" t="s">
        <v>4</v>
      </c>
      <c r="E178" s="9">
        <v>2086.3000000000002</v>
      </c>
      <c r="F178" s="9">
        <v>2086.3000000000002</v>
      </c>
      <c r="G178" s="9">
        <v>2086.3000000000002</v>
      </c>
      <c r="H178" s="9">
        <v>2086.3000000000002</v>
      </c>
      <c r="I178" s="9">
        <v>2086.3000000000002</v>
      </c>
      <c r="J178" s="9">
        <v>2086.3000000000002</v>
      </c>
      <c r="K178" s="9">
        <f t="shared" si="87"/>
        <v>12517.8</v>
      </c>
    </row>
    <row r="179" spans="1:11" ht="15.75" x14ac:dyDescent="0.25">
      <c r="A179" s="19"/>
      <c r="B179" s="20"/>
      <c r="C179" s="18"/>
      <c r="D179" s="8" t="s">
        <v>5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f t="shared" si="87"/>
        <v>0</v>
      </c>
    </row>
    <row r="180" spans="1:11" ht="15.75" x14ac:dyDescent="0.25">
      <c r="A180" s="19" t="s">
        <v>37</v>
      </c>
      <c r="B180" s="20" t="s">
        <v>44</v>
      </c>
      <c r="C180" s="18" t="s">
        <v>78</v>
      </c>
      <c r="D180" s="8" t="s">
        <v>2</v>
      </c>
      <c r="E180" s="9">
        <f>E181+E182+E183</f>
        <v>51742</v>
      </c>
      <c r="F180" s="9">
        <f t="shared" ref="F180:J180" si="94">F181+F182+F183</f>
        <v>33840.699999999997</v>
      </c>
      <c r="G180" s="9">
        <f t="shared" si="94"/>
        <v>33840.699999999997</v>
      </c>
      <c r="H180" s="9">
        <f t="shared" si="94"/>
        <v>33840.699999999997</v>
      </c>
      <c r="I180" s="9">
        <f t="shared" si="94"/>
        <v>33840.699999999997</v>
      </c>
      <c r="J180" s="9">
        <f t="shared" si="94"/>
        <v>33840.699999999997</v>
      </c>
      <c r="K180" s="9">
        <f t="shared" si="87"/>
        <v>220945.5</v>
      </c>
    </row>
    <row r="181" spans="1:11" ht="15.75" x14ac:dyDescent="0.25">
      <c r="A181" s="19"/>
      <c r="B181" s="20"/>
      <c r="C181" s="18"/>
      <c r="D181" s="8" t="s">
        <v>3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9">
        <v>0</v>
      </c>
      <c r="K181" s="9">
        <f t="shared" si="87"/>
        <v>0</v>
      </c>
    </row>
    <row r="182" spans="1:11" ht="15.75" x14ac:dyDescent="0.25">
      <c r="A182" s="19"/>
      <c r="B182" s="20"/>
      <c r="C182" s="18"/>
      <c r="D182" s="8" t="s">
        <v>4</v>
      </c>
      <c r="E182" s="9">
        <f>48742+3000</f>
        <v>51742</v>
      </c>
      <c r="F182" s="9">
        <v>33840.699999999997</v>
      </c>
      <c r="G182" s="9">
        <v>33840.699999999997</v>
      </c>
      <c r="H182" s="9">
        <v>33840.699999999997</v>
      </c>
      <c r="I182" s="9">
        <v>33840.699999999997</v>
      </c>
      <c r="J182" s="9">
        <v>33840.699999999997</v>
      </c>
      <c r="K182" s="9">
        <f t="shared" si="87"/>
        <v>220945.5</v>
      </c>
    </row>
    <row r="183" spans="1:11" ht="15.75" x14ac:dyDescent="0.25">
      <c r="A183" s="19"/>
      <c r="B183" s="20"/>
      <c r="C183" s="18"/>
      <c r="D183" s="8" t="s">
        <v>5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f t="shared" si="87"/>
        <v>0</v>
      </c>
    </row>
    <row r="184" spans="1:11" ht="29.25" customHeight="1" x14ac:dyDescent="0.25">
      <c r="A184" s="19" t="s">
        <v>58</v>
      </c>
      <c r="B184" s="20" t="s">
        <v>47</v>
      </c>
      <c r="C184" s="18" t="s">
        <v>78</v>
      </c>
      <c r="D184" s="8" t="s">
        <v>2</v>
      </c>
      <c r="E184" s="9">
        <f>E185+E186+E187</f>
        <v>52365.1</v>
      </c>
      <c r="F184" s="9">
        <f t="shared" ref="F184:J184" si="95">F185+F186+F187</f>
        <v>34950.6</v>
      </c>
      <c r="G184" s="9">
        <f t="shared" si="95"/>
        <v>34950.6</v>
      </c>
      <c r="H184" s="9">
        <f t="shared" si="95"/>
        <v>34950.6</v>
      </c>
      <c r="I184" s="9">
        <f t="shared" si="95"/>
        <v>34950.6</v>
      </c>
      <c r="J184" s="9">
        <f t="shared" si="95"/>
        <v>34950.6</v>
      </c>
      <c r="K184" s="9">
        <f>SUM(E184:J184)</f>
        <v>227118.1</v>
      </c>
    </row>
    <row r="185" spans="1:11" ht="29.25" customHeight="1" x14ac:dyDescent="0.25">
      <c r="A185" s="19"/>
      <c r="B185" s="20"/>
      <c r="C185" s="18"/>
      <c r="D185" s="8" t="s">
        <v>3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f>SUM(E185:J185)</f>
        <v>0</v>
      </c>
    </row>
    <row r="186" spans="1:11" ht="29.25" customHeight="1" x14ac:dyDescent="0.25">
      <c r="A186" s="19"/>
      <c r="B186" s="20"/>
      <c r="C186" s="18"/>
      <c r="D186" s="8" t="s">
        <v>4</v>
      </c>
      <c r="E186" s="9">
        <v>52365.1</v>
      </c>
      <c r="F186" s="9">
        <v>34950.6</v>
      </c>
      <c r="G186" s="9">
        <v>34950.6</v>
      </c>
      <c r="H186" s="9">
        <v>34950.6</v>
      </c>
      <c r="I186" s="9">
        <v>34950.6</v>
      </c>
      <c r="J186" s="9">
        <v>34950.6</v>
      </c>
      <c r="K186" s="9">
        <f>SUM(E186:J186)</f>
        <v>227118.1</v>
      </c>
    </row>
    <row r="187" spans="1:11" ht="29.25" customHeight="1" x14ac:dyDescent="0.25">
      <c r="A187" s="19"/>
      <c r="B187" s="20"/>
      <c r="C187" s="18"/>
      <c r="D187" s="8" t="s">
        <v>5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f>SUM(E187:J187)</f>
        <v>0</v>
      </c>
    </row>
    <row r="188" spans="1:11" ht="21.75" customHeight="1" x14ac:dyDescent="0.25">
      <c r="A188" s="19" t="s">
        <v>60</v>
      </c>
      <c r="B188" s="20" t="s">
        <v>46</v>
      </c>
      <c r="C188" s="18" t="s">
        <v>78</v>
      </c>
      <c r="D188" s="8" t="s">
        <v>2</v>
      </c>
      <c r="E188" s="9">
        <f>E189+E190+E191</f>
        <v>136543</v>
      </c>
      <c r="F188" s="9">
        <f t="shared" ref="F188:J188" si="96">F189+F190+F191</f>
        <v>170459.8</v>
      </c>
      <c r="G188" s="9">
        <f t="shared" si="96"/>
        <v>170459.8</v>
      </c>
      <c r="H188" s="9">
        <f t="shared" si="96"/>
        <v>170459.8</v>
      </c>
      <c r="I188" s="9">
        <f t="shared" si="96"/>
        <v>170459.8</v>
      </c>
      <c r="J188" s="9">
        <f t="shared" si="96"/>
        <v>170459.8</v>
      </c>
      <c r="K188" s="9">
        <f t="shared" ref="K188:K195" si="97">SUM(E188:J188)</f>
        <v>988842</v>
      </c>
    </row>
    <row r="189" spans="1:11" ht="21.75" customHeight="1" x14ac:dyDescent="0.25">
      <c r="A189" s="19"/>
      <c r="B189" s="20"/>
      <c r="C189" s="18"/>
      <c r="D189" s="8" t="s">
        <v>3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f t="shared" si="97"/>
        <v>0</v>
      </c>
    </row>
    <row r="190" spans="1:11" ht="21.75" customHeight="1" x14ac:dyDescent="0.25">
      <c r="A190" s="19"/>
      <c r="B190" s="20"/>
      <c r="C190" s="18"/>
      <c r="D190" s="8" t="s">
        <v>4</v>
      </c>
      <c r="E190" s="9">
        <v>136543</v>
      </c>
      <c r="F190" s="9">
        <v>170459.8</v>
      </c>
      <c r="G190" s="9">
        <v>170459.8</v>
      </c>
      <c r="H190" s="9">
        <v>170459.8</v>
      </c>
      <c r="I190" s="9">
        <v>170459.8</v>
      </c>
      <c r="J190" s="9">
        <v>170459.8</v>
      </c>
      <c r="K190" s="9">
        <f t="shared" si="97"/>
        <v>988842</v>
      </c>
    </row>
    <row r="191" spans="1:11" ht="21.75" customHeight="1" x14ac:dyDescent="0.25">
      <c r="A191" s="19"/>
      <c r="B191" s="20"/>
      <c r="C191" s="18"/>
      <c r="D191" s="8" t="s">
        <v>5</v>
      </c>
      <c r="E191" s="9">
        <v>0</v>
      </c>
      <c r="F191" s="9">
        <v>0</v>
      </c>
      <c r="G191" s="9">
        <v>0</v>
      </c>
      <c r="H191" s="9">
        <v>0</v>
      </c>
      <c r="I191" s="9">
        <v>0</v>
      </c>
      <c r="J191" s="9">
        <v>0</v>
      </c>
      <c r="K191" s="9">
        <f t="shared" si="97"/>
        <v>0</v>
      </c>
    </row>
    <row r="192" spans="1:11" ht="15.75" x14ac:dyDescent="0.25">
      <c r="A192" s="19" t="s">
        <v>67</v>
      </c>
      <c r="B192" s="20" t="s">
        <v>31</v>
      </c>
      <c r="C192" s="18" t="s">
        <v>78</v>
      </c>
      <c r="D192" s="8" t="s">
        <v>2</v>
      </c>
      <c r="E192" s="9">
        <f>E193+E194+E195</f>
        <v>231092.2</v>
      </c>
      <c r="F192" s="9">
        <f t="shared" ref="F192:J192" si="98">F193+F194+F195</f>
        <v>72402.899999999994</v>
      </c>
      <c r="G192" s="9">
        <f t="shared" si="98"/>
        <v>11187.9</v>
      </c>
      <c r="H192" s="9">
        <f t="shared" si="98"/>
        <v>150187.9</v>
      </c>
      <c r="I192" s="9">
        <f t="shared" si="98"/>
        <v>150187.9</v>
      </c>
      <c r="J192" s="9">
        <f t="shared" si="98"/>
        <v>150187.9</v>
      </c>
      <c r="K192" s="9">
        <f t="shared" si="97"/>
        <v>765246.70000000007</v>
      </c>
    </row>
    <row r="193" spans="1:11" ht="15.75" x14ac:dyDescent="0.25">
      <c r="A193" s="19"/>
      <c r="B193" s="20"/>
      <c r="C193" s="18"/>
      <c r="D193" s="8" t="s">
        <v>3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f t="shared" si="97"/>
        <v>0</v>
      </c>
    </row>
    <row r="194" spans="1:11" ht="15.75" x14ac:dyDescent="0.25">
      <c r="A194" s="19"/>
      <c r="B194" s="20"/>
      <c r="C194" s="18"/>
      <c r="D194" s="8" t="s">
        <v>4</v>
      </c>
      <c r="E194" s="9">
        <v>231092.2</v>
      </c>
      <c r="F194" s="9">
        <v>72402.899999999994</v>
      </c>
      <c r="G194" s="9">
        <v>11187.9</v>
      </c>
      <c r="H194" s="9">
        <v>150187.9</v>
      </c>
      <c r="I194" s="9">
        <v>150187.9</v>
      </c>
      <c r="J194" s="9">
        <v>150187.9</v>
      </c>
      <c r="K194" s="9">
        <f t="shared" si="97"/>
        <v>765246.70000000007</v>
      </c>
    </row>
    <row r="195" spans="1:11" ht="15.75" x14ac:dyDescent="0.25">
      <c r="A195" s="19"/>
      <c r="B195" s="20"/>
      <c r="C195" s="18"/>
      <c r="D195" s="8" t="s">
        <v>5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f t="shared" si="97"/>
        <v>0</v>
      </c>
    </row>
    <row r="196" spans="1:11" ht="15.75" x14ac:dyDescent="0.25">
      <c r="A196" s="19" t="s">
        <v>68</v>
      </c>
      <c r="B196" s="20" t="s">
        <v>45</v>
      </c>
      <c r="C196" s="18" t="s">
        <v>78</v>
      </c>
      <c r="D196" s="8" t="s">
        <v>2</v>
      </c>
      <c r="E196" s="9">
        <f>E197+E198+E199</f>
        <v>2418</v>
      </c>
      <c r="F196" s="9">
        <f t="shared" ref="F196" si="99">F197+F198+F199</f>
        <v>2418</v>
      </c>
      <c r="G196" s="9">
        <f t="shared" ref="G196" si="100">G197+G198+G199</f>
        <v>2418</v>
      </c>
      <c r="H196" s="9">
        <f t="shared" ref="H196" si="101">H197+H198+H199</f>
        <v>2418</v>
      </c>
      <c r="I196" s="9">
        <f t="shared" ref="I196" si="102">I197+I198+I199</f>
        <v>2418</v>
      </c>
      <c r="J196" s="9">
        <f t="shared" ref="J196" si="103">J197+J198+J199</f>
        <v>2418</v>
      </c>
      <c r="K196" s="9">
        <f t="shared" ref="K196:K199" si="104">SUM(E196:J196)</f>
        <v>14508</v>
      </c>
    </row>
    <row r="197" spans="1:11" ht="15.75" x14ac:dyDescent="0.25">
      <c r="A197" s="19"/>
      <c r="B197" s="20"/>
      <c r="C197" s="18"/>
      <c r="D197" s="8" t="s">
        <v>3</v>
      </c>
      <c r="E197" s="9">
        <v>2418</v>
      </c>
      <c r="F197" s="9">
        <v>2418</v>
      </c>
      <c r="G197" s="9">
        <v>2418</v>
      </c>
      <c r="H197" s="9">
        <v>2418</v>
      </c>
      <c r="I197" s="9">
        <v>2418</v>
      </c>
      <c r="J197" s="9">
        <v>2418</v>
      </c>
      <c r="K197" s="9">
        <f t="shared" si="104"/>
        <v>14508</v>
      </c>
    </row>
    <row r="198" spans="1:11" ht="15.75" x14ac:dyDescent="0.25">
      <c r="A198" s="19"/>
      <c r="B198" s="20"/>
      <c r="C198" s="18"/>
      <c r="D198" s="8" t="s">
        <v>4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f t="shared" si="104"/>
        <v>0</v>
      </c>
    </row>
    <row r="199" spans="1:11" ht="15.75" x14ac:dyDescent="0.25">
      <c r="A199" s="19"/>
      <c r="B199" s="20"/>
      <c r="C199" s="18"/>
      <c r="D199" s="8" t="s">
        <v>5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f t="shared" si="104"/>
        <v>0</v>
      </c>
    </row>
    <row r="200" spans="1:11" ht="29.25" customHeight="1" x14ac:dyDescent="0.25">
      <c r="A200" s="22" t="s">
        <v>73</v>
      </c>
      <c r="B200" s="20" t="s">
        <v>59</v>
      </c>
      <c r="C200" s="15" t="s">
        <v>80</v>
      </c>
      <c r="D200" s="8" t="s">
        <v>2</v>
      </c>
      <c r="E200" s="9">
        <f>E201+E202+E203</f>
        <v>55170.7</v>
      </c>
      <c r="F200" s="9">
        <f t="shared" ref="F200:J200" si="105">F201+F202+F203</f>
        <v>55154.7</v>
      </c>
      <c r="G200" s="9">
        <f t="shared" si="105"/>
        <v>55154.7</v>
      </c>
      <c r="H200" s="9">
        <f t="shared" si="105"/>
        <v>55156.7</v>
      </c>
      <c r="I200" s="9">
        <f t="shared" si="105"/>
        <v>55156.7</v>
      </c>
      <c r="J200" s="9">
        <f t="shared" si="105"/>
        <v>55156.7</v>
      </c>
      <c r="K200" s="9">
        <f t="shared" ref="K200:K203" si="106">SUM(E200:J200)</f>
        <v>330950.2</v>
      </c>
    </row>
    <row r="201" spans="1:11" ht="29.25" customHeight="1" x14ac:dyDescent="0.25">
      <c r="A201" s="22"/>
      <c r="B201" s="20"/>
      <c r="C201" s="16"/>
      <c r="D201" s="8" t="s">
        <v>3</v>
      </c>
      <c r="E201" s="9">
        <v>2752.6</v>
      </c>
      <c r="F201" s="9">
        <v>2736.6</v>
      </c>
      <c r="G201" s="9">
        <v>2736.6</v>
      </c>
      <c r="H201" s="9">
        <v>2736.6</v>
      </c>
      <c r="I201" s="9">
        <v>2736.6</v>
      </c>
      <c r="J201" s="9">
        <v>2736.6</v>
      </c>
      <c r="K201" s="9">
        <f t="shared" si="106"/>
        <v>16435.599999999999</v>
      </c>
    </row>
    <row r="202" spans="1:11" ht="29.25" customHeight="1" x14ac:dyDescent="0.25">
      <c r="A202" s="22"/>
      <c r="B202" s="20"/>
      <c r="C202" s="16"/>
      <c r="D202" s="8" t="s">
        <v>4</v>
      </c>
      <c r="E202" s="9">
        <v>52418.1</v>
      </c>
      <c r="F202" s="9">
        <v>52418.1</v>
      </c>
      <c r="G202" s="9">
        <v>52418.1</v>
      </c>
      <c r="H202" s="9">
        <v>52420.1</v>
      </c>
      <c r="I202" s="9">
        <v>52420.1</v>
      </c>
      <c r="J202" s="9">
        <v>52420.1</v>
      </c>
      <c r="K202" s="9">
        <f t="shared" si="106"/>
        <v>314514.59999999998</v>
      </c>
    </row>
    <row r="203" spans="1:11" ht="29.25" customHeight="1" x14ac:dyDescent="0.25">
      <c r="A203" s="23"/>
      <c r="B203" s="20"/>
      <c r="C203" s="17"/>
      <c r="D203" s="8" t="s">
        <v>5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f t="shared" si="106"/>
        <v>0</v>
      </c>
    </row>
    <row r="204" spans="1:11" ht="30" customHeight="1" x14ac:dyDescent="0.25">
      <c r="A204" s="39" t="s">
        <v>40</v>
      </c>
      <c r="B204" s="39"/>
      <c r="C204" s="39"/>
      <c r="D204" s="39"/>
      <c r="E204" s="39"/>
      <c r="F204" s="39"/>
      <c r="G204" s="12"/>
      <c r="H204" s="12"/>
      <c r="I204" s="12"/>
      <c r="J204" s="12"/>
      <c r="K204" s="12"/>
    </row>
    <row r="205" spans="1:11" ht="15.75" x14ac:dyDescent="0.25">
      <c r="A205" s="13" t="s">
        <v>81</v>
      </c>
      <c r="B205" s="14"/>
      <c r="C205" s="14"/>
      <c r="D205" s="14"/>
      <c r="E205" s="14"/>
      <c r="F205" s="14"/>
    </row>
    <row r="206" spans="1:11" ht="15.75" x14ac:dyDescent="0.25">
      <c r="A206" s="13" t="s">
        <v>82</v>
      </c>
      <c r="B206" s="14"/>
      <c r="C206" s="14"/>
      <c r="D206" s="14"/>
      <c r="E206" s="14"/>
      <c r="F206" s="14"/>
    </row>
    <row r="207" spans="1:11" ht="15.75" x14ac:dyDescent="0.25">
      <c r="A207" s="13" t="s">
        <v>83</v>
      </c>
      <c r="B207" s="14"/>
      <c r="C207" s="14"/>
      <c r="D207" s="14"/>
      <c r="E207" s="14"/>
      <c r="F207" s="14"/>
    </row>
    <row r="208" spans="1:11" ht="15.75" x14ac:dyDescent="0.25">
      <c r="A208" s="13" t="s">
        <v>84</v>
      </c>
      <c r="B208" s="14"/>
      <c r="C208" s="14"/>
      <c r="D208" s="14"/>
      <c r="E208" s="14"/>
      <c r="F208" s="14"/>
    </row>
    <row r="209" spans="1:11" ht="15.75" x14ac:dyDescent="0.25">
      <c r="A209" s="13" t="s">
        <v>75</v>
      </c>
      <c r="B209" s="14"/>
      <c r="C209" s="14"/>
      <c r="D209" s="14"/>
      <c r="E209" s="14"/>
      <c r="F209" s="14"/>
    </row>
    <row r="210" spans="1:11" ht="15.75" x14ac:dyDescent="0.25">
      <c r="A210" s="13" t="s">
        <v>76</v>
      </c>
      <c r="B210" s="14"/>
      <c r="C210" s="14"/>
      <c r="D210" s="14"/>
      <c r="E210" s="14"/>
      <c r="F210" s="14"/>
    </row>
    <row r="211" spans="1:11" ht="15.75" x14ac:dyDescent="0.25">
      <c r="A211" s="13"/>
      <c r="B211" s="14"/>
      <c r="C211" s="14"/>
      <c r="D211" s="14"/>
      <c r="E211" s="14"/>
      <c r="F211" s="14"/>
      <c r="K211" s="13" t="s">
        <v>85</v>
      </c>
    </row>
  </sheetData>
  <autoFilter ref="A11:K203"/>
  <mergeCells count="122">
    <mergeCell ref="C200:C203"/>
    <mergeCell ref="A176:A179"/>
    <mergeCell ref="B176:B179"/>
    <mergeCell ref="C176:C179"/>
    <mergeCell ref="A180:A183"/>
    <mergeCell ref="B180:B183"/>
    <mergeCell ref="C180:C183"/>
    <mergeCell ref="A184:A187"/>
    <mergeCell ref="A124:A143"/>
    <mergeCell ref="B124:B143"/>
    <mergeCell ref="C124:C127"/>
    <mergeCell ref="C128:C131"/>
    <mergeCell ref="C132:C135"/>
    <mergeCell ref="B160:B163"/>
    <mergeCell ref="A160:A163"/>
    <mergeCell ref="C164:C167"/>
    <mergeCell ref="C172:C175"/>
    <mergeCell ref="A156:A159"/>
    <mergeCell ref="B156:B159"/>
    <mergeCell ref="A204:F204"/>
    <mergeCell ref="B200:B203"/>
    <mergeCell ref="A200:A203"/>
    <mergeCell ref="B184:B187"/>
    <mergeCell ref="C184:C187"/>
    <mergeCell ref="A196:A199"/>
    <mergeCell ref="B196:B199"/>
    <mergeCell ref="C12:C15"/>
    <mergeCell ref="B7:B10"/>
    <mergeCell ref="C7:C10"/>
    <mergeCell ref="C56:C59"/>
    <mergeCell ref="C60:C63"/>
    <mergeCell ref="C196:C199"/>
    <mergeCell ref="A192:A195"/>
    <mergeCell ref="B192:B195"/>
    <mergeCell ref="B188:B191"/>
    <mergeCell ref="C188:C191"/>
    <mergeCell ref="A112:A115"/>
    <mergeCell ref="B112:B115"/>
    <mergeCell ref="C112:C115"/>
    <mergeCell ref="A188:A191"/>
    <mergeCell ref="C192:C195"/>
    <mergeCell ref="C144:C147"/>
    <mergeCell ref="C80:C83"/>
    <mergeCell ref="C140:C143"/>
    <mergeCell ref="A164:A175"/>
    <mergeCell ref="B164:B175"/>
    <mergeCell ref="A52:A63"/>
    <mergeCell ref="B52:B63"/>
    <mergeCell ref="C168:C171"/>
    <mergeCell ref="C156:C159"/>
    <mergeCell ref="C160:C163"/>
    <mergeCell ref="A72:A83"/>
    <mergeCell ref="B72:B83"/>
    <mergeCell ref="C136:C139"/>
    <mergeCell ref="C148:C151"/>
    <mergeCell ref="A144:A155"/>
    <mergeCell ref="B144:B155"/>
    <mergeCell ref="A108:A111"/>
    <mergeCell ref="B108:B111"/>
    <mergeCell ref="C108:C111"/>
    <mergeCell ref="C152:C155"/>
    <mergeCell ref="A116:A119"/>
    <mergeCell ref="B116:B119"/>
    <mergeCell ref="C116:C119"/>
    <mergeCell ref="A120:A123"/>
    <mergeCell ref="B120:B123"/>
    <mergeCell ref="C44:C47"/>
    <mergeCell ref="A48:A51"/>
    <mergeCell ref="B48:B51"/>
    <mergeCell ref="C48:C51"/>
    <mergeCell ref="B40:B43"/>
    <mergeCell ref="A44:A47"/>
    <mergeCell ref="C64:C67"/>
    <mergeCell ref="B84:B87"/>
    <mergeCell ref="B44:B47"/>
    <mergeCell ref="C52:C55"/>
    <mergeCell ref="C40:C43"/>
    <mergeCell ref="C84:C87"/>
    <mergeCell ref="I1:K1"/>
    <mergeCell ref="I2:K2"/>
    <mergeCell ref="I3:K3"/>
    <mergeCell ref="C32:C35"/>
    <mergeCell ref="C28:C31"/>
    <mergeCell ref="B6:K6"/>
    <mergeCell ref="I5:K5"/>
    <mergeCell ref="A40:A43"/>
    <mergeCell ref="A7:A10"/>
    <mergeCell ref="A12:A39"/>
    <mergeCell ref="C36:C39"/>
    <mergeCell ref="I9:I10"/>
    <mergeCell ref="D7:D10"/>
    <mergeCell ref="E7:K8"/>
    <mergeCell ref="E9:E10"/>
    <mergeCell ref="F9:F10"/>
    <mergeCell ref="G9:G10"/>
    <mergeCell ref="J9:J10"/>
    <mergeCell ref="K9:K10"/>
    <mergeCell ref="H9:H10"/>
    <mergeCell ref="C16:C19"/>
    <mergeCell ref="C20:C23"/>
    <mergeCell ref="C24:C27"/>
    <mergeCell ref="B12:B39"/>
    <mergeCell ref="C120:C123"/>
    <mergeCell ref="C100:C103"/>
    <mergeCell ref="A64:A67"/>
    <mergeCell ref="B64:B67"/>
    <mergeCell ref="C96:C99"/>
    <mergeCell ref="A96:A107"/>
    <mergeCell ref="B96:B107"/>
    <mergeCell ref="C88:C91"/>
    <mergeCell ref="C104:C107"/>
    <mergeCell ref="A92:A95"/>
    <mergeCell ref="B92:B95"/>
    <mergeCell ref="A68:A71"/>
    <mergeCell ref="B68:B71"/>
    <mergeCell ref="C68:C71"/>
    <mergeCell ref="C72:C75"/>
    <mergeCell ref="C92:C95"/>
    <mergeCell ref="A88:A91"/>
    <mergeCell ref="B88:B91"/>
    <mergeCell ref="A84:A87"/>
    <mergeCell ref="C76:C79"/>
  </mergeCells>
  <pageMargins left="0.31496062992125984" right="0.31496062992125984" top="0.55118110236220474" bottom="0.35433070866141736" header="0.31496062992125984" footer="0.31496062992125984"/>
  <pageSetup paperSize="9" scale="73" fitToHeight="0" orientation="landscape" r:id="rId1"/>
  <rowBreaks count="1" manualBreakCount="1">
    <brk id="35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Рыстакова Оксана Сергеевна</dc:creator>
  <cp:lastModifiedBy>Цацуро Юлия Сергеевна</cp:lastModifiedBy>
  <cp:lastPrinted>2025-05-29T11:43:54Z</cp:lastPrinted>
  <dcterms:created xsi:type="dcterms:W3CDTF">2024-08-07T11:42:15Z</dcterms:created>
  <dcterms:modified xsi:type="dcterms:W3CDTF">2025-06-05T07:47:24Z</dcterms:modified>
</cp:coreProperties>
</file>