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45" yWindow="-75" windowWidth="19440" windowHeight="8175"/>
  </bookViews>
  <sheets>
    <sheet name="приложение 3 " sheetId="7" r:id="rId1"/>
  </sheets>
  <definedNames>
    <definedName name="_xlnm._FilterDatabase" localSheetId="0" hidden="1">'приложение 3 '!#REF!</definedName>
    <definedName name="_xlnm.Print_Area" localSheetId="0">'приложение 3 '!$A$1:$L$282</definedName>
  </definedNames>
  <calcPr calcId="145621"/>
</workbook>
</file>

<file path=xl/calcChain.xml><?xml version="1.0" encoding="utf-8"?>
<calcChain xmlns="http://schemas.openxmlformats.org/spreadsheetml/2006/main">
  <c r="G266" i="7" l="1"/>
  <c r="G269" i="7"/>
  <c r="F266" i="7"/>
  <c r="F251" i="7"/>
  <c r="G246" i="7"/>
  <c r="F246" i="7"/>
  <c r="G249" i="7"/>
  <c r="F249" i="7"/>
  <c r="E246" i="7"/>
  <c r="G222" i="7"/>
  <c r="G191" i="7"/>
  <c r="F191" i="7"/>
  <c r="F189" i="7"/>
  <c r="G167" i="7"/>
  <c r="E60" i="7" l="1"/>
  <c r="G56" i="7"/>
  <c r="G53" i="7"/>
  <c r="F53" i="7"/>
  <c r="F56" i="7"/>
  <c r="E55" i="7" l="1"/>
  <c r="F134" i="7" l="1"/>
  <c r="F197" i="7"/>
  <c r="F192" i="7"/>
  <c r="F116" i="7"/>
  <c r="F115" i="7"/>
  <c r="F114" i="7"/>
  <c r="F108" i="7"/>
  <c r="F103" i="7"/>
  <c r="G93" i="7" l="1"/>
  <c r="F121" i="7"/>
  <c r="F262" i="7"/>
  <c r="F263" i="7"/>
  <c r="F264" i="7"/>
  <c r="F265" i="7"/>
  <c r="E263" i="7"/>
  <c r="E264" i="7"/>
  <c r="E265" i="7"/>
  <c r="E262" i="7"/>
  <c r="F215" i="7"/>
  <c r="G172" i="7"/>
  <c r="G173" i="7"/>
  <c r="G147" i="7"/>
  <c r="G202" i="7" s="1"/>
  <c r="G146" i="7"/>
  <c r="G201" i="7" s="1"/>
  <c r="G142" i="7"/>
  <c r="G143" i="7"/>
  <c r="G153" i="7" s="1"/>
  <c r="G137" i="7"/>
  <c r="G104" i="7"/>
  <c r="F48" i="7"/>
  <c r="F54" i="7"/>
  <c r="F55" i="7"/>
  <c r="F57" i="7"/>
  <c r="E54" i="7"/>
  <c r="E56" i="7"/>
  <c r="E57" i="7"/>
  <c r="G52" i="7"/>
  <c r="G49" i="7"/>
  <c r="G54" i="7" s="1"/>
  <c r="E48" i="7"/>
  <c r="F153" i="7"/>
  <c r="F98" i="7"/>
  <c r="E108" i="7"/>
  <c r="F152" i="7"/>
  <c r="F151" i="7"/>
  <c r="E151" i="7"/>
  <c r="E150" i="7"/>
  <c r="E116" i="7"/>
  <c r="E114" i="7"/>
  <c r="F198" i="7"/>
  <c r="F255" i="7" s="1"/>
  <c r="F196" i="7"/>
  <c r="F195" i="7"/>
  <c r="F117" i="7"/>
  <c r="F113" i="7" s="1"/>
  <c r="G105" i="7"/>
  <c r="G106" i="7"/>
  <c r="F43" i="7"/>
  <c r="E242" i="7"/>
  <c r="F242" i="7"/>
  <c r="E243" i="7"/>
  <c r="F243" i="7"/>
  <c r="E244" i="7"/>
  <c r="F244" i="7"/>
  <c r="E245" i="7"/>
  <c r="F245" i="7"/>
  <c r="F96" i="7"/>
  <c r="F221" i="7"/>
  <c r="F222" i="7"/>
  <c r="F223" i="7"/>
  <c r="F224" i="7"/>
  <c r="E222" i="7"/>
  <c r="E223" i="7"/>
  <c r="E224" i="7"/>
  <c r="E221" i="7"/>
  <c r="E210" i="7"/>
  <c r="E184" i="7"/>
  <c r="E179" i="7"/>
  <c r="F200" i="7"/>
  <c r="G200" i="7"/>
  <c r="F201" i="7"/>
  <c r="F202" i="7"/>
  <c r="F203" i="7"/>
  <c r="G203" i="7"/>
  <c r="E201" i="7"/>
  <c r="E202" i="7"/>
  <c r="E203" i="7"/>
  <c r="E200" i="7"/>
  <c r="F165" i="7"/>
  <c r="F166" i="7"/>
  <c r="F167" i="7"/>
  <c r="F168" i="7"/>
  <c r="E166" i="7"/>
  <c r="E167" i="7"/>
  <c r="E168" i="7"/>
  <c r="E165" i="7"/>
  <c r="F179" i="7"/>
  <c r="F184" i="7"/>
  <c r="E159" i="7"/>
  <c r="G80" i="7"/>
  <c r="G82" i="7"/>
  <c r="G117" i="7" s="1"/>
  <c r="G84" i="7"/>
  <c r="G85" i="7"/>
  <c r="G120" i="7" s="1"/>
  <c r="G86" i="7"/>
  <c r="G121" i="7" s="1"/>
  <c r="G87" i="7"/>
  <c r="G122" i="7" s="1"/>
  <c r="G89" i="7"/>
  <c r="G124" i="7" s="1"/>
  <c r="G257" i="7" s="1"/>
  <c r="G90" i="7"/>
  <c r="G125" i="7" s="1"/>
  <c r="G258" i="7" s="1"/>
  <c r="G91" i="7"/>
  <c r="G126" i="7" s="1"/>
  <c r="G92" i="7"/>
  <c r="G127" i="7" s="1"/>
  <c r="G260" i="7" s="1"/>
  <c r="G79" i="7"/>
  <c r="G119" i="7" s="1"/>
  <c r="F60" i="7"/>
  <c r="G27" i="7"/>
  <c r="F29" i="7"/>
  <c r="E197" i="7"/>
  <c r="E196" i="7"/>
  <c r="E195" i="7"/>
  <c r="G188" i="7"/>
  <c r="G187" i="7"/>
  <c r="G186" i="7"/>
  <c r="G185" i="7"/>
  <c r="E115" i="7"/>
  <c r="G110" i="7"/>
  <c r="G111" i="7"/>
  <c r="G109" i="7"/>
  <c r="F144" i="7"/>
  <c r="E144" i="7"/>
  <c r="F210" i="7"/>
  <c r="F220" i="7" s="1"/>
  <c r="F159" i="7"/>
  <c r="G162" i="7"/>
  <c r="E190" i="7"/>
  <c r="E8" i="7"/>
  <c r="G240" i="7"/>
  <c r="G239" i="7"/>
  <c r="G238" i="7"/>
  <c r="G237" i="7"/>
  <c r="F236" i="7"/>
  <c r="E236" i="7"/>
  <c r="G235" i="7"/>
  <c r="G234" i="7"/>
  <c r="G233" i="7"/>
  <c r="G232" i="7"/>
  <c r="F231" i="7"/>
  <c r="E231" i="7"/>
  <c r="G230" i="7"/>
  <c r="G229" i="7"/>
  <c r="G228" i="7"/>
  <c r="G227" i="7"/>
  <c r="G242" i="7" s="1"/>
  <c r="F226" i="7"/>
  <c r="F241" i="7" s="1"/>
  <c r="E226" i="7"/>
  <c r="G219" i="7"/>
  <c r="G216" i="7"/>
  <c r="E215" i="7"/>
  <c r="G214" i="7"/>
  <c r="G224" i="7" s="1"/>
  <c r="G213" i="7"/>
  <c r="G264" i="7" s="1"/>
  <c r="G212" i="7"/>
  <c r="G211" i="7"/>
  <c r="E198" i="7"/>
  <c r="F193" i="7"/>
  <c r="E193" i="7"/>
  <c r="E192" i="7"/>
  <c r="F206" i="7"/>
  <c r="E191" i="7"/>
  <c r="E206" i="7" s="1"/>
  <c r="F190" i="7"/>
  <c r="G183" i="7"/>
  <c r="G182" i="7"/>
  <c r="G181" i="7"/>
  <c r="G180" i="7"/>
  <c r="G178" i="7"/>
  <c r="G177" i="7"/>
  <c r="G176" i="7"/>
  <c r="G175" i="7"/>
  <c r="F174" i="7"/>
  <c r="E174" i="7"/>
  <c r="G171" i="7"/>
  <c r="G170" i="7"/>
  <c r="F169" i="7"/>
  <c r="E169" i="7"/>
  <c r="G163" i="7"/>
  <c r="G161" i="7"/>
  <c r="G159" i="7" s="1"/>
  <c r="G160" i="7"/>
  <c r="G158" i="7"/>
  <c r="G168" i="7" s="1"/>
  <c r="G156" i="7"/>
  <c r="G155" i="7"/>
  <c r="G190" i="7" s="1"/>
  <c r="F154" i="7"/>
  <c r="E154" i="7"/>
  <c r="E153" i="7"/>
  <c r="E152" i="7"/>
  <c r="F150" i="7"/>
  <c r="G141" i="7"/>
  <c r="G140" i="7"/>
  <c r="G195" i="7" s="1"/>
  <c r="F139" i="7"/>
  <c r="F149" i="7" s="1"/>
  <c r="E139" i="7"/>
  <c r="G136" i="7"/>
  <c r="E134" i="7"/>
  <c r="E189" i="7" s="1"/>
  <c r="F127" i="7"/>
  <c r="F260" i="7" s="1"/>
  <c r="E127" i="7"/>
  <c r="E260" i="7" s="1"/>
  <c r="F126" i="7"/>
  <c r="F259" i="7" s="1"/>
  <c r="E126" i="7"/>
  <c r="E259" i="7" s="1"/>
  <c r="F125" i="7"/>
  <c r="E125" i="7"/>
  <c r="E258" i="7" s="1"/>
  <c r="F124" i="7"/>
  <c r="F257" i="7" s="1"/>
  <c r="E124" i="7"/>
  <c r="E257" i="7" s="1"/>
  <c r="F122" i="7"/>
  <c r="E122" i="7"/>
  <c r="E255" i="7" s="1"/>
  <c r="E121" i="7"/>
  <c r="E254" i="7" s="1"/>
  <c r="F120" i="7"/>
  <c r="F253" i="7" s="1"/>
  <c r="E120" i="7"/>
  <c r="F119" i="7"/>
  <c r="F252" i="7" s="1"/>
  <c r="E119" i="7"/>
  <c r="E252" i="7" s="1"/>
  <c r="E117" i="7"/>
  <c r="E132" i="7" s="1"/>
  <c r="E103" i="7"/>
  <c r="G101" i="7"/>
  <c r="G100" i="7"/>
  <c r="G99" i="7"/>
  <c r="E98" i="7"/>
  <c r="F97" i="7"/>
  <c r="G97" i="7" s="1"/>
  <c r="E97" i="7"/>
  <c r="E96" i="7"/>
  <c r="F95" i="7"/>
  <c r="G95" i="7" s="1"/>
  <c r="E95" i="7"/>
  <c r="F94" i="7"/>
  <c r="G94" i="7" s="1"/>
  <c r="E94" i="7"/>
  <c r="F88" i="7"/>
  <c r="G88" i="7" s="1"/>
  <c r="G123" i="7" s="1"/>
  <c r="E88" i="7"/>
  <c r="F83" i="7"/>
  <c r="F118" i="7" s="1"/>
  <c r="E83" i="7"/>
  <c r="E118" i="7" s="1"/>
  <c r="F78" i="7"/>
  <c r="F93" i="7" s="1"/>
  <c r="E78" i="7"/>
  <c r="E93" i="7" s="1"/>
  <c r="G47" i="7"/>
  <c r="G57" i="7" s="1"/>
  <c r="G55" i="7"/>
  <c r="E43" i="7"/>
  <c r="E53" i="7" s="1"/>
  <c r="G35" i="7"/>
  <c r="G40" i="7" s="1"/>
  <c r="F35" i="7"/>
  <c r="E35" i="7"/>
  <c r="G34" i="7"/>
  <c r="F34" i="7"/>
  <c r="F39" i="7" s="1"/>
  <c r="E34" i="7"/>
  <c r="E39" i="7" s="1"/>
  <c r="G33" i="7"/>
  <c r="F33" i="7"/>
  <c r="E33" i="7"/>
  <c r="G32" i="7"/>
  <c r="F32" i="7"/>
  <c r="E32" i="7"/>
  <c r="E37" i="7" s="1"/>
  <c r="G31" i="7"/>
  <c r="F31" i="7"/>
  <c r="E31" i="7"/>
  <c r="G30" i="7"/>
  <c r="F30" i="7"/>
  <c r="F250" i="7" s="1"/>
  <c r="E30" i="7"/>
  <c r="E29" i="7"/>
  <c r="F28" i="7"/>
  <c r="F248" i="7" s="1"/>
  <c r="E28" i="7"/>
  <c r="E38" i="7" s="1"/>
  <c r="F27" i="7"/>
  <c r="F247" i="7" s="1"/>
  <c r="E27" i="7"/>
  <c r="G21" i="7"/>
  <c r="F21" i="7"/>
  <c r="E21" i="7"/>
  <c r="G13" i="7"/>
  <c r="F13" i="7"/>
  <c r="E13" i="7"/>
  <c r="F8" i="7"/>
  <c r="G78" i="7"/>
  <c r="G244" i="7"/>
  <c r="G210" i="7"/>
  <c r="F258" i="7"/>
  <c r="G223" i="7"/>
  <c r="E129" i="7"/>
  <c r="E241" i="7"/>
  <c r="G29" i="7"/>
  <c r="G184" i="7"/>
  <c r="G245" i="7"/>
  <c r="F199" i="7"/>
  <c r="G150" i="7"/>
  <c r="E123" i="7"/>
  <c r="G60" i="7"/>
  <c r="G28" i="7"/>
  <c r="G221" i="7"/>
  <c r="G154" i="7"/>
  <c r="G98" i="7"/>
  <c r="G8" i="7"/>
  <c r="G152" i="7"/>
  <c r="F129" i="7"/>
  <c r="E248" i="7"/>
  <c r="G37" i="7"/>
  <c r="G198" i="7" l="1"/>
  <c r="E208" i="7"/>
  <c r="E250" i="7"/>
  <c r="E149" i="7"/>
  <c r="F131" i="7"/>
  <c r="E40" i="7"/>
  <c r="G165" i="7"/>
  <c r="G26" i="7"/>
  <c r="G36" i="7" s="1"/>
  <c r="G83" i="7"/>
  <c r="G118" i="7" s="1"/>
  <c r="F164" i="7"/>
  <c r="E220" i="7"/>
  <c r="F269" i="7"/>
  <c r="F194" i="7"/>
  <c r="F40" i="7"/>
  <c r="G169" i="7"/>
  <c r="G179" i="7"/>
  <c r="F205" i="7"/>
  <c r="G259" i="7"/>
  <c r="E199" i="7"/>
  <c r="G116" i="7"/>
  <c r="G131" i="7" s="1"/>
  <c r="G196" i="7"/>
  <c r="G253" i="7" s="1"/>
  <c r="E164" i="7"/>
  <c r="G166" i="7"/>
  <c r="G243" i="7"/>
  <c r="F208" i="7"/>
  <c r="G193" i="7"/>
  <c r="G199" i="7"/>
  <c r="E261" i="7"/>
  <c r="F261" i="7"/>
  <c r="E194" i="7"/>
  <c r="E207" i="7"/>
  <c r="G208" i="7"/>
  <c r="G151" i="7"/>
  <c r="F38" i="7"/>
  <c r="G43" i="7"/>
  <c r="G164" i="7"/>
  <c r="F37" i="7"/>
  <c r="F123" i="7"/>
  <c r="F128" i="7" s="1"/>
  <c r="G139" i="7"/>
  <c r="E131" i="7"/>
  <c r="G226" i="7"/>
  <c r="E247" i="7"/>
  <c r="E267" i="7" s="1"/>
  <c r="E249" i="7"/>
  <c r="E269" i="7" s="1"/>
  <c r="F132" i="7"/>
  <c r="G134" i="7"/>
  <c r="G262" i="7"/>
  <c r="G236" i="7"/>
  <c r="E205" i="7"/>
  <c r="E204" i="7" s="1"/>
  <c r="G144" i="7"/>
  <c r="F207" i="7"/>
  <c r="E130" i="7"/>
  <c r="F267" i="7"/>
  <c r="F256" i="7"/>
  <c r="F270" i="7"/>
  <c r="G205" i="7"/>
  <c r="G108" i="7"/>
  <c r="G252" i="7"/>
  <c r="G115" i="7"/>
  <c r="G130" i="7" s="1"/>
  <c r="G48" i="7"/>
  <c r="E26" i="7"/>
  <c r="E36" i="7" s="1"/>
  <c r="E253" i="7"/>
  <c r="E251" i="7" s="1"/>
  <c r="F130" i="7"/>
  <c r="E256" i="7"/>
  <c r="G174" i="7"/>
  <c r="G215" i="7"/>
  <c r="G220" i="7" s="1"/>
  <c r="G231" i="7"/>
  <c r="G241" i="7" s="1"/>
  <c r="G114" i="7"/>
  <c r="G113" i="7" s="1"/>
  <c r="G128" i="7" s="1"/>
  <c r="G255" i="7"/>
  <c r="E113" i="7"/>
  <c r="E128" i="7" s="1"/>
  <c r="G103" i="7"/>
  <c r="G192" i="7"/>
  <c r="F254" i="7"/>
  <c r="G256" i="7"/>
  <c r="G250" i="7"/>
  <c r="G132" i="7"/>
  <c r="G38" i="7"/>
  <c r="F26" i="7"/>
  <c r="F36" i="7" s="1"/>
  <c r="G197" i="7"/>
  <c r="G254" i="7" s="1"/>
  <c r="G265" i="7"/>
  <c r="G263" i="7"/>
  <c r="F268" i="7"/>
  <c r="G247" i="7"/>
  <c r="G39" i="7"/>
  <c r="E270" i="7" l="1"/>
  <c r="G129" i="7"/>
  <c r="F204" i="7"/>
  <c r="G206" i="7"/>
  <c r="G149" i="7"/>
  <c r="G248" i="7"/>
  <c r="G189" i="7"/>
  <c r="G261" i="7"/>
  <c r="G251" i="7"/>
  <c r="E268" i="7"/>
  <c r="G267" i="7"/>
  <c r="G268" i="7"/>
  <c r="G207" i="7"/>
  <c r="G204" i="7" s="1"/>
  <c r="G270" i="7"/>
  <c r="G194" i="7"/>
  <c r="E266" i="7" l="1"/>
</calcChain>
</file>

<file path=xl/sharedStrings.xml><?xml version="1.0" encoding="utf-8"?>
<sst xmlns="http://schemas.openxmlformats.org/spreadsheetml/2006/main" count="570" uniqueCount="209">
  <si>
    <t>№ п/п</t>
  </si>
  <si>
    <t>Наименование мероприятия муниципальной программы</t>
  </si>
  <si>
    <t xml:space="preserve">Исполнитель, участник муниципальной программы </t>
  </si>
  <si>
    <t>Всего</t>
  </si>
  <si>
    <t>ФБ</t>
  </si>
  <si>
    <t>РБ</t>
  </si>
  <si>
    <t>МБ</t>
  </si>
  <si>
    <t>ВБ</t>
  </si>
  <si>
    <t>УКИН</t>
  </si>
  <si>
    <t>УО</t>
  </si>
  <si>
    <t>Итого</t>
  </si>
  <si>
    <t>Подпрограмма 3 «Развитие дополнительного образования, отдыха и занятости детей»</t>
  </si>
  <si>
    <t>УФКМС</t>
  </si>
  <si>
    <t>3.1</t>
  </si>
  <si>
    <t>3.2</t>
  </si>
  <si>
    <t>3.3</t>
  </si>
  <si>
    <t>3.4</t>
  </si>
  <si>
    <t>Реализация общегородских воспитательных мероприятий</t>
  </si>
  <si>
    <t>УО - Управление образования Администрации города Вологды;</t>
  </si>
  <si>
    <t>Используемые сокращения:</t>
  </si>
  <si>
    <t>УКИН - Управление культуры и историко-культурного насления Администрации города Вологды;</t>
  </si>
  <si>
    <t>Организация и проведение лагерей в каникулярный период</t>
  </si>
  <si>
    <t>ВБ – внебюджетные источники финансирования.</t>
  </si>
  <si>
    <t>ФБ – безвозмездные поступления из федерального бюджета;</t>
  </si>
  <si>
    <t xml:space="preserve"> Подпрограмма 1 «Развитие дошкольного образования»</t>
  </si>
  <si>
    <t xml:space="preserve"> Подпрограмма 2 «Развитие общего образования»</t>
  </si>
  <si>
    <t xml:space="preserve">ДГ, МКУ «Градо-строительный центр города Вологды»   </t>
  </si>
  <si>
    <t>Выявление и поддержка одаренных детей и молодых талантов</t>
  </si>
  <si>
    <t>2.4.</t>
  </si>
  <si>
    <t>УФКМС - Управление физической культуры и массового спорта Администрации города Вологды;</t>
  </si>
  <si>
    <t>1</t>
  </si>
  <si>
    <t>2</t>
  </si>
  <si>
    <t>2.2.</t>
  </si>
  <si>
    <t>2.1.</t>
  </si>
  <si>
    <t>1.1.</t>
  </si>
  <si>
    <t>Финансовые затраты, тыс.руб.</t>
  </si>
  <si>
    <t>Организация занятости неорганизованных детей в микрорайонах города в рамках реализации социально значимого проекта «Город детства»</t>
  </si>
  <si>
    <t>Подпрограмма 5 «Во славу Отечества. Патриотическое воспитание детей и молодежи города Вологды»</t>
  </si>
  <si>
    <t>5.1</t>
  </si>
  <si>
    <t>Выполнение ремонтных работ и мероприятий по комплексной безопасности образовательных организаций</t>
  </si>
  <si>
    <t>Обеспечение доступности муниципальных образовательных организаций и услуг в сфере образования для инвалидов и других маломобильных групп населения</t>
  </si>
  <si>
    <t>РБ – безвозмездные поступления из областного бюджета;</t>
  </si>
  <si>
    <t>МБ – налоговые и неналоговые доходы бюджета города Вологды;</t>
  </si>
  <si>
    <t>Патриотическое воспитание детей и молодежи в ходе массовых мероприятий</t>
  </si>
  <si>
    <t>Методическое, информационное и организационное обеспечение системы патриотического воспитания детей и молодежи</t>
  </si>
  <si>
    <t>5.2</t>
  </si>
  <si>
    <t>5.3</t>
  </si>
  <si>
    <t>Содействие допризывной подготовке граждан к военной службе, формированию позитивного отношения к служению Отечеству</t>
  </si>
  <si>
    <t>4.3</t>
  </si>
  <si>
    <t>ДГ -Департамент градостроительства Администрации города Вологды;</t>
  </si>
  <si>
    <t>Итого по мероприятиям</t>
  </si>
  <si>
    <t>Итого по подпрограмме</t>
  </si>
  <si>
    <t>Итого по муниципальной программе</t>
  </si>
  <si>
    <t>МКУ «Градостроительный центр города Вологды» - Муниципальное казенное учреждение «Градостроительный центр города Вологды»;</t>
  </si>
  <si>
    <t>Источник финансирова-ния</t>
  </si>
  <si>
    <t>3.5</t>
  </si>
  <si>
    <t>Целевые показатели</t>
  </si>
  <si>
    <t xml:space="preserve">План </t>
  </si>
  <si>
    <t>Фактические расходы</t>
  </si>
  <si>
    <t>Кассовые расходы</t>
  </si>
  <si>
    <t>Единица измере-ния</t>
  </si>
  <si>
    <t>примечание</t>
  </si>
  <si>
    <t>%</t>
  </si>
  <si>
    <t>доля детей-инвалидов, которым созданы условия для получения качественного начального общего, основного общего, среднего общего образования, от общей численности детей-инвалидов школьного возраста</t>
  </si>
  <si>
    <t>доля детей-инвалидов, которым созданы условия для получения качественного образования с использованием дистанционных образовательных технологий и не противопоказаны данные виды обучения</t>
  </si>
  <si>
    <t>доля выпускников-инвалидов 9 и 11 классов, охваченных профориентационной работой, в общей численности выпускников-инвалидов</t>
  </si>
  <si>
    <t>чел.</t>
  </si>
  <si>
    <t>ед.</t>
  </si>
  <si>
    <t>доля муниципальных общеобразовательных организаций, здания которых находятся в аварийном состоянии или требуют капитального ремонта, в общем количестве муниципальных общеобразовательных организаций</t>
  </si>
  <si>
    <t>доля муниципальных организаций дополнительного образования, здания которых находятся в аварийном состоянии или требуют капитального ремонта, в общем количестве муниципальных организаций дополнительного образования</t>
  </si>
  <si>
    <t>Совершенствование материально-технической базы муниципальных образовательных организаций и создание безопасных условий функционирования муниципальных образовательных организаций</t>
  </si>
  <si>
    <t>доля муниципальных дошкольных образовательных организаций,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организаций</t>
  </si>
  <si>
    <t>Наименование показателей</t>
  </si>
  <si>
    <t>доля муниципальных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</si>
  <si>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t>доля детей-инвалидов в возрасте от 1,5 до 7 лет, охваченных дошкольным образованием, от общей численности  детей-инвалидов такого возраста</t>
  </si>
  <si>
    <t>доля муниципальных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</t>
  </si>
  <si>
    <t>доля детей с ограниченными возможностями здоровья, осваивающих дополнительные общеобразовательные программы, в том числе с использованием дистанционных технологий</t>
  </si>
  <si>
    <t xml:space="preserve">доля детей-инвалидов в возрасте от 5 до 18 лет, получающих дополнительное образование, в общей численности детей-инвалидов такого возраста </t>
  </si>
  <si>
    <t>Доля детей в возрасте от 1 до 6 лет, состоящих на учете для определения в муниципальные дошкольные образовательные организации, в общей численности детей в возрасте от 1 до 6 лет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</si>
  <si>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организациях, в общей численности детей в возрасте от 1 до 6 лет</t>
  </si>
  <si>
    <t>Доля детей в возрасте от 3 до 7 лет, получающих услуги дошкольного образования, в общей численности детей данного возраста</t>
  </si>
  <si>
    <t>Отношение средней заработной платы педагогических работников дошкольных образовательных учреждений к средней заработной плате в сфере общего образования в регионе</t>
  </si>
  <si>
    <t>Доля муниципальных услуг, предоставленных в электронной форме, в пределах компетенции, от общего количества предоставленных муниципальных услуг, переведенных в электронную форму</t>
  </si>
  <si>
    <t>Численность воспитанников в возрасте до 3 лет, посещающих государственные и муниципальные организации, осуществляющие образовательную деятельность  по образовательным программам дошкольного образования, присмотр и уход</t>
  </si>
  <si>
    <t>Доступность дошкольного образования для детей в возрасте от 1,5 до 3 лет</t>
  </si>
  <si>
    <t>Доля выпускников муниципальных общеобразовательных организаций, не получивших аттестат о среднем общем образовании, в общей численности выпускников муниципальных общеобразовательных организаций.</t>
  </si>
  <si>
    <t xml:space="preserve"> 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</si>
  <si>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детей из многодетных семей, на которых предоставлены денежные выплаты на проезд и приобретение комплекта одежды для посещения школьных занятий, спортивной формы для занятий физической культурой, в общем количестве таких детей, родители (законные представители) которых обратились за назначением указанных мер социальной поддержки</t>
  </si>
  <si>
    <t>Доля обучающихся в муниципальных общеобразовательных организациях по очной форме обучения из числа детей из малоимущих семей, многодетных семей, детей, состоящих на учете в противотуберкулезном диспансере, получающих льготное питание, в общем количестве таких обучающихся, чьи родители обратились за получением льготного питания</t>
  </si>
  <si>
    <t>Доля детей первой и второй групп здоровья в общей численности обучающихся в муниципальных общеобразовательных организациях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</si>
  <si>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</si>
  <si>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деятельности), в том числе по итогам участия в проекте «Билет в будущее»</t>
  </si>
  <si>
    <t>Удельный вес численности обучающихся в муниципальных общеобразовательных организациях в соответствии с федеральными государственными образовательными стандартами общего образования в общей численности обучающихся в муниципальных общеобразовательных организациях</t>
  </si>
  <si>
    <t>Количество образовательных организаций, которые приняли участие в апробации и тестировании федеральной информационно-сервисной платформы цифровой образовательной среды и набора типовых информационных решений</t>
  </si>
  <si>
    <t xml:space="preserve"> Доля охвата обучающихся 6-11 классов профориентационными мероприятиями</t>
  </si>
  <si>
    <t xml:space="preserve"> Доля педагогов муниципальных общеобразовательных организаций в возрасте до 35 лет в общей численности педагогов муниципальных общеобразовательных организаций</t>
  </si>
  <si>
    <t>Доля учителей в возрасте до 35 лет, которые вовлечены в различные формы поддержки и сопровождения в первые три года работы</t>
  </si>
  <si>
    <t>Доля документов ведомственной и статистической отчетности, утвержденной нормативными правовыми актами, формирующейся на основании однократно введенных первичных данных, в образовательных организациях, реализующих образовательные программы общего образования</t>
  </si>
  <si>
    <t>Отношение средней заработной платы педагогических работников образовательных учреждений  общего образования к средней заработной плате в регионе</t>
  </si>
  <si>
    <t>Количество муниципальных общеобразовательных организаций, в которых проведены ремонт, реконструкция и строительство стадионов в общей численности муниципальных общеобразовательных организаций, имеющих стадионы</t>
  </si>
  <si>
    <t>млн.чел.</t>
  </si>
  <si>
    <t>тыс.чел.</t>
  </si>
  <si>
    <t>Удельный вес численности обучающихся по основным образовательным программам начального общего, основного общего, среднего общего образования (4-11 кл.), участвующих во Всероссийской олимпиаде школьников, в общей численности обучающихся (4-11 кл)</t>
  </si>
  <si>
    <t>Удельный вес численности обучающихся по основным общеобразовательным программам начального общего, основного общего и среднего общего образования, участвующих в олимпиадах и конкурсах различного уровня, в общей численности обучающихся по программам начального общего, основного общего и среднего общего образования</t>
  </si>
  <si>
    <t>Доля педагогов, прошедших повышение квалификации по вопросам работы с детьми с ограниченными возможностями здоровья, в том числе по предмету «Технология», в год получения субсидии</t>
  </si>
  <si>
    <t>Численность детей коррекционных школ, осваивающих предметную область  «Технология» по обновленным образовательным программам общего образования и на обновленной материально-технической базе, от общего количества детей коррекционных школ указанной категории</t>
  </si>
  <si>
    <t>Численность детей с ограниченными возможностями здоровья, обучающихся в коррекционных школах в муниципальном образовании в условиях современной здоровьесберегающей образовательной среды, обеспечивающей индивидуальный образовательный маршрут с учетом особых образовательных потребностей</t>
  </si>
  <si>
    <t>Количество организаций, осуществляющих образовательную деятельность исключительно по адаптированным основным общеобразовательным программам, в которых осуществлена поддержка образования для детей с ограниченными возможностями здоровья; обновлена материально-техническая база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</si>
  <si>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</t>
  </si>
  <si>
    <t>Доля общеобразовательных организаций, внедривших целевую модель цифровой образовательной среды в отчетном году</t>
  </si>
  <si>
    <t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 («Современная  цифровая образовательная среда в Российской Федерации»), в общем числе педагогических работников общего образования»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</si>
  <si>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</t>
  </si>
  <si>
    <t>Доля обучающихся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числе обучающихся по указанным программам</t>
  </si>
  <si>
    <t>Количество общеобразовательных организаций и профессиональных образовательных организаций области, в которых внедрена целевая модель цифровой образовательной среды</t>
  </si>
  <si>
    <t>Доля общеобразовательных организаций, обеспеченных Интернет-соединением со скоростью соединения не менее 100 Мб/с – для образовательных организаций, расположенных в городах, 50 Мб/с – для образовательных организаций, расположенных в сельской местности и поселках городского типа, а также гарантированным интернет-трафиком</t>
  </si>
  <si>
    <t>Доля образовательных организаций, реализующих основные и (или) дополнительные общеобразовательные программы, обновили информационное наполнение и функциональные возможности открытых и общедоступных информационных ресурсов (официальных сайтов в сети «Интернет»)</t>
  </si>
  <si>
    <t>Доля обучающихся общеобразовательных организаций,  вовлеченных в различные формы сопровождения и наставничествадоля обучающихся общеобразовательных организаций,  вовлеченных в различные формы сопровождения и наставничества</t>
  </si>
  <si>
    <t>Доля детей в возрасте от 5 до 18 лет, охваченных дополнительным образованием</t>
  </si>
  <si>
    <t>Количество детей в возрасте от 5 до 18 лет, обучающихся за счет средств бюджетов субъектов Российской Федерации и (или) местных бюджетов по дополнительным общеобразовательным программам, соответствующим приоритетным направлениям технологического развития Российской Федерации на базе созданного детского технопарка «Кванториум</t>
  </si>
  <si>
    <t>Количество детей, принявших участие в публичных мероприятиях  детского технопарка «Кванториум»</t>
  </si>
  <si>
    <t>Количество функционирующих площадок проекта «Город детства»</t>
  </si>
  <si>
    <t xml:space="preserve">Доля детей, принявших участие в общегородских мероприятиях, в общей численности обучающихся муниципальных образовательных организаций  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</si>
  <si>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</t>
  </si>
  <si>
    <t>Доля муниципальных организаций дополнительного образования, соответствующих современным требованиям обучения, в общем количестве муниципальных организаций дополнительного образования</t>
  </si>
  <si>
    <t>Отношение средней заработной платы педагогов учреждений дополнительного образования детей, в том числе педагогов учреждений культуры, к средней заработной плате учителей в регионе</t>
  </si>
  <si>
    <t>Доля молодых педагогов в муниципальных организациях дополнительного образования</t>
  </si>
  <si>
    <t>Количество детей, охваченных отдыхом и оздоровлением  в лагерях дневного пребывания, муниципальных загородных лагерях</t>
  </si>
  <si>
    <t>Численность детей в возрасте от 5 до 18 лет, обучающихся за счет средств бюджетов субъектов Российской Федерации и (или) местных бюджетов по дополнительным общеобразовательным программам на базе новых мест</t>
  </si>
  <si>
    <t xml:space="preserve">Доля отдельных групп сотрудников, прошедших
переподготовку (повышение квалификации) по программам (курсам, модулям), в т.ч.:
</t>
  </si>
  <si>
    <t xml:space="preserve">педагогические работники, в том числе наставники без
педагогического образования, не менее 100 %:
</t>
  </si>
  <si>
    <t>руководители, не менее 100%;</t>
  </si>
  <si>
    <t>привлекаемые специалисты, в том числе из предприятий,реального сектора экономики, образовательные волонтеры и др.  не менее 100%;</t>
  </si>
  <si>
    <t xml:space="preserve">Участие в региональных этапах всероссийских и
международных мероприятий различной направленности, в которых примут участие обучающиеся на новых местах:
</t>
  </si>
  <si>
    <t xml:space="preserve">число мероприятий </t>
  </si>
  <si>
    <t xml:space="preserve">в них участников </t>
  </si>
  <si>
    <t>ед. в год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</si>
  <si>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</si>
  <si>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 xml:space="preserve">Доля  педагогических работников образовательных организаций, проходящих ежегодно обучение по темам духовно-нравственного и патриотического воспитания, в общей численности педагогических работников образовательных организаций </t>
  </si>
  <si>
    <t>Доля обучающихся образовательных организаций, принимающих участие  в массовых мероприятиях военно-патриотической, национально-патриотической и гражданско-патриотической направленностей, в общей численности обучающихся образовательных организаций</t>
  </si>
  <si>
    <t>Численность детей, охваченных деятельностью общеобразовательных организаций, в которых внедрены в образовательную программу современные цифровые технологии</t>
  </si>
  <si>
    <t>ИТОГО по подпрограмме</t>
  </si>
  <si>
    <t>итого</t>
  </si>
  <si>
    <t>2.3.</t>
  </si>
  <si>
    <t>Реализация регионального проекта "Современная школа"</t>
  </si>
  <si>
    <t>Реализация регионального  проекта  «Успех каждого ребенка»</t>
  </si>
  <si>
    <t>4.2</t>
  </si>
  <si>
    <t>удельный вес численности детей, получающих дошкольное образование в негосударственном секторе, в общей численности детей, получающих дошкольное образование</t>
  </si>
  <si>
    <t>количество образовательных организаций, которые приняли участие в апробации и тестировании федеральной информационно-сервисной платформы цифровой образовательной среды и набора типовых информационных решений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</si>
  <si>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</si>
  <si>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федеральная система не введена</t>
  </si>
  <si>
    <t>Обеспечение организации предоставления общедоступного дошкольного образования в соответствии с федеральными государственными образовательными стандартами на территории городского округа города Вологды</t>
  </si>
  <si>
    <t>Организация предоставления дошкольного образования на территории городского округа города Вологды</t>
  </si>
  <si>
    <t>Обеспечение организации предоставления общедоступного общего образования в соответствии с федеральными государственными образовательными стандартами на территории городского округа города Вологды</t>
  </si>
  <si>
    <t>Организация предоставления на территории городского округа города Вологды общего образования</t>
  </si>
  <si>
    <t>Организация предоставления  дополнительного образования на территории городского округа города Вологды</t>
  </si>
  <si>
    <t>Доля детей в возрасте 5 – 18 лет, получающих дополнительное образование с использованием сертификата дополнительного образования, в общей численности детей указанного возраста, проживающих на территории городского округа города Вологды</t>
  </si>
  <si>
    <t>Подпрограмма 4 «Содействие созданию в городском округе городе Вологде (исходя из прогнозируемой потребности) новых мест в общеобразовательных организациях »</t>
  </si>
  <si>
    <t>Количество мест в муниципальных общеобразовательных организациях городского округа города Вологды, в том числе введенных путем капитального строительства объектов инфраструктуры общего образования</t>
  </si>
  <si>
    <t>Начальник Управления образования Администрации города Вологды</t>
  </si>
  <si>
    <t>И.Л.Гуляева</t>
  </si>
  <si>
    <t>Введение новых мест в муниципаль-ных общеобразо- вательных организациях городского округа города Вологды путем капитального строительства объектов инфраструктуры общего образования</t>
  </si>
  <si>
    <t>3</t>
  </si>
  <si>
    <t>Обеспечение выполнения функций Управления образования Администрации города Вологды</t>
  </si>
  <si>
    <t>Степень выполнения графика реализации муниципальной программы «Развитие образования»</t>
  </si>
  <si>
    <t>Количество муниципальных загородных оздоровительных лагерей (загородных оздоровительных лагерей, осуществляющих свою деятельность на базе муниципального имущества), в которых проводятся мероприятия по сохранению и укреплению материально-технической базы</t>
  </si>
  <si>
    <t>Количество созданных «умных» спортивных площадок</t>
  </si>
  <si>
    <t>47/127*100</t>
  </si>
  <si>
    <t>2.5.</t>
  </si>
  <si>
    <t>Реализация регионального проекта «Цифровая образовательная среда»</t>
  </si>
  <si>
    <t xml:space="preserve">Доля организаций, реализующих программы начального, основного и среднего общего образования, которые реализуют общеобразовательные программы в сетевой форме </t>
  </si>
  <si>
    <t>3.6</t>
  </si>
  <si>
    <t>Реализация регионального проекта «Культурная среда»</t>
  </si>
  <si>
    <t>план на  2023 год</t>
  </si>
  <si>
    <t>количество зданий образовательных организаций, в которых выполнены мероприятия по антитеррористической защищенности</t>
  </si>
  <si>
    <t>численность обучающихся общеобразовательных организаций, осваивающих две и более предметных области («Естественно-научные предметы», «Естественные науки», «Математика и информатика», «Обществознание и естествознание», «Технология») и (или) курсы внеурочной деятельности общеинтеллектуальной направленности с использованием средств обучения и воспитания Школьного Кванториума</t>
  </si>
  <si>
    <t>численность детей, осваивающих дополнительные общеобразовательные программы технической и естественно-научной направленности с использованием средств обучения и воспитания Школьного Кванториума</t>
  </si>
  <si>
    <t xml:space="preserve">численность детей от 5 до 18 лет, принявших участие в проведенных, в том числе дистанционно, Школьным Кванториумом внеклассных мероприятиях, тематика которых соответствует направлениям деятельности Школьного Кванториума </t>
  </si>
  <si>
    <t>количество проведенных, в том числе дистанционно, внеклассных мероприятий  для детей от 5 до 18 лет, тематика которых соответствует направлениям деятельности Школьного Кванториума</t>
  </si>
  <si>
    <t>количество обучающихся 5-11 классов, принявших участие во всероссийской олимпиаде школьников или олимпиадах школьников, проводимых в порядке, устанавливаемом федеральным органом исполнительной власти не ниже регионального уровня по предметам естественно-научной, математической или технологической направленности</t>
  </si>
  <si>
    <t>доля педагогических работников Школьного Кванториума, прошедших обучение по программам из реестра программ повышения квалификации Федерального оператора</t>
  </si>
  <si>
    <t>количество муниципальных общеобразовательных организаций, в которых введена должность советника директора по воспитанию и взаимодействию с детскими общественными объединениями</t>
  </si>
  <si>
    <t>количество муниципальных общеобразовательных организаций, на базе которых созданы и функционируют детские технопарки «Кванториум»</t>
  </si>
  <si>
    <t>ед</t>
  </si>
  <si>
    <t xml:space="preserve">количество созданных новых мест в образовательных организациях различных типов для реализации дополнительных общеразвивающих программ всех направленностей </t>
  </si>
  <si>
    <t>тыс.ед.</t>
  </si>
  <si>
    <r>
      <t>Доля детей и молодежи в  возрасте от 5 до 18 лет, охваченных дополнительными общеразвивающими программами технической и естественно-научной направленности</t>
    </r>
    <r>
      <rPr>
        <sz val="11"/>
        <color indexed="10"/>
        <rFont val="Times New Roman"/>
        <family val="1"/>
        <charset val="204"/>
      </rPr>
      <t xml:space="preserve"> </t>
    </r>
  </si>
  <si>
    <t>Стадион МОУ СОШ № 28</t>
  </si>
  <si>
    <t>В летний период проведен ремонт площадок  стадионов  МОУ СОШ  № 19,20,25,28 и строительство стадиона МОУ СОШ № 41</t>
  </si>
  <si>
    <t>МАОУ "Центр образования № 42"</t>
  </si>
  <si>
    <t>МДОУ -  21учр./75= 28,0 % №3,12,21,22,26,45,57,86,91,94,100,108,111,112,114,115,116,117,118,  80,110</t>
  </si>
  <si>
    <t>ОВЗ № 1-347 чел., ОВЗ №2 -201 чел.</t>
  </si>
  <si>
    <t>ОВЗ № 1-197 чел., ОВЗ №2 -201 чел.</t>
  </si>
  <si>
    <t>Отчет  по финансовому обеспечению мероприятий и выполнению показателей муниципальной программы  «Развитие образования» за 2023  год</t>
  </si>
  <si>
    <t>факт за.   2023 год</t>
  </si>
  <si>
    <t>1.2</t>
  </si>
  <si>
    <t>Строительство (реконструкция) муниципальных дошкольных образовательных организаций на территории городского округа города  Вологды, создание дополнительных мест в муниципальных дошкольных образовательных организациях</t>
  </si>
  <si>
    <t>Лагерь Единство</t>
  </si>
  <si>
    <t>47 840,87 /47 153,0*100=101,4</t>
  </si>
  <si>
    <t>49 701,52/49 272,0*100=100,9</t>
  </si>
  <si>
    <t>50996,79/ 50 109,00*100=101,8</t>
  </si>
  <si>
    <t>Сош № 2,3,(3),4,5,9,11,12,16,17, 18,20,21,22,26,(26),28,30,33,36, 37,41,1,7,8,12,14,25,32,35,42</t>
  </si>
  <si>
    <r>
      <t>СОШ- 22 учр./42 = 50,0  %                     № 1,3,5,6,7,9,11,12,18,20,26, 30,31,33,35,36,37,41,42, ОВЗ №1, ОВЗ №2,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МОУ № 98 «Хрусталик»</t>
    </r>
  </si>
  <si>
    <t>1 981/23 603*100 = 8,39</t>
  </si>
  <si>
    <t>21 716 / 23 603 *100 =92,01</t>
  </si>
  <si>
    <t>1 225/ 1 279*100 = 95,78</t>
  </si>
  <si>
    <t>672/21 716 *100 = 3,09 %</t>
  </si>
  <si>
    <r>
      <t>Реализация региональног</t>
    </r>
    <r>
      <rPr>
        <b/>
        <u/>
        <sz val="11"/>
        <rFont val="Times New Roman"/>
        <family val="1"/>
        <charset val="204"/>
      </rPr>
      <t xml:space="preserve">оо </t>
    </r>
    <r>
      <rPr>
        <sz val="11"/>
        <rFont val="Times New Roman"/>
        <family val="1"/>
        <charset val="204"/>
      </rPr>
      <t>проекта «Патриотическое воспитание граждан Российской Федерации (Вологодская область)»</t>
    </r>
  </si>
  <si>
    <t>показатели</t>
  </si>
  <si>
    <t>Почему не выполнен показатель?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</si>
</sst>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4" x14ac:knownFonts="1">
    <font>
      <sz val="10"/>
      <name val="Arial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/>
    <xf numFmtId="3" fontId="12" fillId="0" borderId="0" xfId="0" applyNumberFormat="1" applyFont="1" applyFill="1"/>
    <xf numFmtId="164" fontId="1" fillId="0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/>
    </xf>
    <xf numFmtId="49" fontId="2" fillId="0" borderId="4" xfId="0" applyNumberFormat="1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justify"/>
    </xf>
    <xf numFmtId="164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abSelected="1" view="pageBreakPreview" topLeftCell="A260" zoomScale="80" zoomScaleNormal="80" zoomScaleSheetLayoutView="80" workbookViewId="0">
      <selection activeCell="K213" sqref="K213:K215"/>
    </sheetView>
  </sheetViews>
  <sheetFormatPr defaultRowHeight="16.5" x14ac:dyDescent="0.25"/>
  <cols>
    <col min="1" max="1" width="6.5703125" style="14" customWidth="1"/>
    <col min="2" max="2" width="18.85546875" style="9" customWidth="1"/>
    <col min="3" max="3" width="10.85546875" style="6" customWidth="1"/>
    <col min="4" max="4" width="12" style="14" customWidth="1"/>
    <col min="5" max="5" width="14.85546875" style="35" customWidth="1"/>
    <col min="6" max="6" width="15.5703125" style="35" customWidth="1"/>
    <col min="7" max="7" width="16.140625" style="35" customWidth="1"/>
    <col min="8" max="8" width="86.140625" style="9" customWidth="1"/>
    <col min="9" max="9" width="10.5703125" style="14" customWidth="1"/>
    <col min="10" max="10" width="11.7109375" style="14" customWidth="1"/>
    <col min="11" max="11" width="10.28515625" style="14" customWidth="1"/>
    <col min="12" max="12" width="31.7109375" style="23" customWidth="1"/>
    <col min="13" max="15" width="14.7109375" style="58" customWidth="1"/>
    <col min="16" max="16384" width="9.140625" style="1"/>
  </cols>
  <sheetData>
    <row r="1" spans="1:12" ht="16.5" hidden="1" customHeight="1" x14ac:dyDescent="0.25"/>
    <row r="2" spans="1:12" ht="16.5" hidden="1" customHeight="1" x14ac:dyDescent="0.25"/>
    <row r="3" spans="1:12" ht="33" customHeight="1" x14ac:dyDescent="0.25">
      <c r="A3" s="85" t="s">
        <v>192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19.5" customHeight="1" x14ac:dyDescent="0.25">
      <c r="A4" s="78" t="s">
        <v>0</v>
      </c>
      <c r="B4" s="78" t="s">
        <v>1</v>
      </c>
      <c r="C4" s="78" t="s">
        <v>2</v>
      </c>
      <c r="D4" s="78" t="s">
        <v>54</v>
      </c>
      <c r="E4" s="78" t="s">
        <v>35</v>
      </c>
      <c r="F4" s="86"/>
      <c r="G4" s="86"/>
      <c r="H4" s="78" t="s">
        <v>56</v>
      </c>
      <c r="I4" s="78"/>
      <c r="J4" s="78"/>
      <c r="K4" s="78"/>
      <c r="L4" s="78"/>
    </row>
    <row r="5" spans="1:12" ht="66" customHeight="1" x14ac:dyDescent="0.25">
      <c r="A5" s="78"/>
      <c r="B5" s="78"/>
      <c r="C5" s="78"/>
      <c r="D5" s="78"/>
      <c r="E5" s="36" t="s">
        <v>57</v>
      </c>
      <c r="F5" s="36" t="s">
        <v>58</v>
      </c>
      <c r="G5" s="36" t="s">
        <v>59</v>
      </c>
      <c r="H5" s="4" t="s">
        <v>72</v>
      </c>
      <c r="I5" s="3" t="s">
        <v>60</v>
      </c>
      <c r="J5" s="32" t="s">
        <v>172</v>
      </c>
      <c r="K5" s="32" t="s">
        <v>193</v>
      </c>
      <c r="L5" s="26" t="s">
        <v>61</v>
      </c>
    </row>
    <row r="6" spans="1:12" ht="18.75" customHeight="1" x14ac:dyDescent="0.25">
      <c r="A6" s="2">
        <v>1</v>
      </c>
      <c r="B6" s="2">
        <v>2</v>
      </c>
      <c r="C6" s="2">
        <v>3</v>
      </c>
      <c r="D6" s="2">
        <v>4</v>
      </c>
      <c r="E6" s="37">
        <v>5</v>
      </c>
      <c r="F6" s="37">
        <v>6</v>
      </c>
      <c r="G6" s="37">
        <v>7</v>
      </c>
      <c r="H6" s="7">
        <v>8</v>
      </c>
      <c r="I6" s="5">
        <v>9</v>
      </c>
      <c r="J6" s="5">
        <v>10</v>
      </c>
      <c r="K6" s="5">
        <v>11</v>
      </c>
      <c r="L6" s="27">
        <v>12</v>
      </c>
    </row>
    <row r="7" spans="1:12" ht="34.5" customHeight="1" x14ac:dyDescent="0.25">
      <c r="A7" s="78" t="s">
        <v>70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27.75" customHeight="1" x14ac:dyDescent="0.25">
      <c r="A8" s="79" t="s">
        <v>30</v>
      </c>
      <c r="B8" s="81" t="s">
        <v>39</v>
      </c>
      <c r="C8" s="74" t="s">
        <v>9</v>
      </c>
      <c r="D8" s="8" t="s">
        <v>3</v>
      </c>
      <c r="E8" s="38">
        <f>SUM(E9:E12)</f>
        <v>110090.8</v>
      </c>
      <c r="F8" s="38">
        <f>SUM(F9:F12)</f>
        <v>110073</v>
      </c>
      <c r="G8" s="38">
        <f>SUM(G9:G12)</f>
        <v>110073</v>
      </c>
      <c r="H8" s="84" t="s">
        <v>71</v>
      </c>
      <c r="I8" s="66" t="s">
        <v>62</v>
      </c>
      <c r="J8" s="66">
        <v>0</v>
      </c>
      <c r="K8" s="66">
        <v>0</v>
      </c>
      <c r="L8" s="87"/>
    </row>
    <row r="9" spans="1:12" ht="29.25" customHeight="1" x14ac:dyDescent="0.25">
      <c r="A9" s="83"/>
      <c r="B9" s="83"/>
      <c r="C9" s="83"/>
      <c r="D9" s="8" t="s">
        <v>4</v>
      </c>
      <c r="E9" s="38">
        <v>0</v>
      </c>
      <c r="F9" s="38">
        <v>0</v>
      </c>
      <c r="G9" s="38">
        <v>0</v>
      </c>
      <c r="H9" s="84"/>
      <c r="I9" s="66"/>
      <c r="J9" s="66"/>
      <c r="K9" s="66"/>
      <c r="L9" s="87"/>
    </row>
    <row r="10" spans="1:12" ht="53.25" customHeight="1" x14ac:dyDescent="0.25">
      <c r="A10" s="83"/>
      <c r="B10" s="83"/>
      <c r="C10" s="83"/>
      <c r="D10" s="8" t="s">
        <v>5</v>
      </c>
      <c r="E10" s="38">
        <v>15400</v>
      </c>
      <c r="F10" s="38">
        <v>15382.7</v>
      </c>
      <c r="G10" s="38">
        <v>15382.7</v>
      </c>
      <c r="H10" s="16" t="s">
        <v>68</v>
      </c>
      <c r="I10" s="15" t="s">
        <v>62</v>
      </c>
      <c r="J10" s="15">
        <v>0</v>
      </c>
      <c r="K10" s="48">
        <v>90.48</v>
      </c>
      <c r="L10" s="11"/>
    </row>
    <row r="11" spans="1:12" ht="54.75" customHeight="1" x14ac:dyDescent="0.25">
      <c r="A11" s="83"/>
      <c r="B11" s="83"/>
      <c r="C11" s="83"/>
      <c r="D11" s="8" t="s">
        <v>6</v>
      </c>
      <c r="E11" s="38">
        <v>94690.8</v>
      </c>
      <c r="F11" s="38">
        <v>94690.3</v>
      </c>
      <c r="G11" s="38">
        <v>94690.3</v>
      </c>
      <c r="H11" s="11" t="s">
        <v>69</v>
      </c>
      <c r="I11" s="15" t="s">
        <v>62</v>
      </c>
      <c r="J11" s="15">
        <v>0</v>
      </c>
      <c r="K11" s="15">
        <v>0</v>
      </c>
      <c r="L11" s="11"/>
    </row>
    <row r="12" spans="1:12" ht="53.25" customHeight="1" x14ac:dyDescent="0.25">
      <c r="A12" s="83"/>
      <c r="B12" s="83"/>
      <c r="C12" s="83"/>
      <c r="D12" s="8" t="s">
        <v>7</v>
      </c>
      <c r="E12" s="38">
        <v>0</v>
      </c>
      <c r="F12" s="38">
        <v>0</v>
      </c>
      <c r="G12" s="38">
        <v>0</v>
      </c>
      <c r="H12" s="4" t="s">
        <v>173</v>
      </c>
      <c r="I12" s="15" t="s">
        <v>67</v>
      </c>
      <c r="J12" s="15">
        <v>27</v>
      </c>
      <c r="K12" s="15">
        <v>31</v>
      </c>
      <c r="L12" s="11" t="s">
        <v>200</v>
      </c>
    </row>
    <row r="13" spans="1:12" ht="69.75" customHeight="1" x14ac:dyDescent="0.25">
      <c r="A13" s="79" t="s">
        <v>31</v>
      </c>
      <c r="B13" s="81" t="s">
        <v>40</v>
      </c>
      <c r="C13" s="74" t="s">
        <v>9</v>
      </c>
      <c r="D13" s="5" t="s">
        <v>3</v>
      </c>
      <c r="E13" s="38">
        <f>SUM(E14:E20)</f>
        <v>0</v>
      </c>
      <c r="F13" s="38">
        <f>SUM(F14:F20)</f>
        <v>0</v>
      </c>
      <c r="G13" s="38">
        <f>SUM(G14:G20)</f>
        <v>0</v>
      </c>
      <c r="H13" s="10" t="s">
        <v>73</v>
      </c>
      <c r="I13" s="15" t="s">
        <v>62</v>
      </c>
      <c r="J13" s="15">
        <v>28</v>
      </c>
      <c r="K13" s="15">
        <v>28</v>
      </c>
      <c r="L13" s="57" t="s">
        <v>189</v>
      </c>
    </row>
    <row r="14" spans="1:12" ht="37.5" customHeight="1" x14ac:dyDescent="0.25">
      <c r="A14" s="79"/>
      <c r="B14" s="81"/>
      <c r="C14" s="74"/>
      <c r="D14" s="5" t="s">
        <v>4</v>
      </c>
      <c r="E14" s="38">
        <v>0</v>
      </c>
      <c r="F14" s="38">
        <v>0</v>
      </c>
      <c r="G14" s="38">
        <v>0</v>
      </c>
      <c r="H14" s="10" t="s">
        <v>74</v>
      </c>
      <c r="I14" s="15" t="s">
        <v>62</v>
      </c>
      <c r="J14" s="15">
        <v>100</v>
      </c>
      <c r="K14" s="15">
        <v>100</v>
      </c>
      <c r="L14" s="16"/>
    </row>
    <row r="15" spans="1:12" ht="78.75" customHeight="1" x14ac:dyDescent="0.25">
      <c r="A15" s="79"/>
      <c r="B15" s="81"/>
      <c r="C15" s="74"/>
      <c r="D15" s="5" t="s">
        <v>5</v>
      </c>
      <c r="E15" s="38">
        <v>0</v>
      </c>
      <c r="F15" s="38">
        <v>0</v>
      </c>
      <c r="G15" s="38">
        <v>0</v>
      </c>
      <c r="H15" s="10" t="s">
        <v>75</v>
      </c>
      <c r="I15" s="15" t="s">
        <v>62</v>
      </c>
      <c r="J15" s="15">
        <v>50</v>
      </c>
      <c r="K15" s="15">
        <v>52.4</v>
      </c>
      <c r="L15" s="57" t="s">
        <v>201</v>
      </c>
    </row>
    <row r="16" spans="1:12" ht="56.25" customHeight="1" x14ac:dyDescent="0.25">
      <c r="A16" s="79"/>
      <c r="B16" s="81"/>
      <c r="C16" s="74"/>
      <c r="D16" s="5" t="s">
        <v>6</v>
      </c>
      <c r="E16" s="38">
        <v>0</v>
      </c>
      <c r="F16" s="38">
        <v>0</v>
      </c>
      <c r="G16" s="38">
        <v>0</v>
      </c>
      <c r="H16" s="11" t="s">
        <v>63</v>
      </c>
      <c r="I16" s="15" t="s">
        <v>62</v>
      </c>
      <c r="J16" s="15">
        <v>100</v>
      </c>
      <c r="K16" s="15">
        <v>100</v>
      </c>
      <c r="L16" s="16"/>
    </row>
    <row r="17" spans="1:12" ht="54.75" customHeight="1" x14ac:dyDescent="0.25">
      <c r="A17" s="79"/>
      <c r="B17" s="81"/>
      <c r="C17" s="74"/>
      <c r="D17" s="74" t="s">
        <v>7</v>
      </c>
      <c r="E17" s="91">
        <v>0</v>
      </c>
      <c r="F17" s="91">
        <v>0</v>
      </c>
      <c r="G17" s="91">
        <v>0</v>
      </c>
      <c r="H17" s="11" t="s">
        <v>64</v>
      </c>
      <c r="I17" s="15" t="s">
        <v>62</v>
      </c>
      <c r="J17" s="15">
        <v>100</v>
      </c>
      <c r="K17" s="15">
        <v>100</v>
      </c>
      <c r="L17" s="16"/>
    </row>
    <row r="18" spans="1:12" ht="41.25" customHeight="1" x14ac:dyDescent="0.25">
      <c r="A18" s="79"/>
      <c r="B18" s="81"/>
      <c r="C18" s="74"/>
      <c r="D18" s="74"/>
      <c r="E18" s="91"/>
      <c r="F18" s="91"/>
      <c r="G18" s="91"/>
      <c r="H18" s="11" t="s">
        <v>76</v>
      </c>
      <c r="I18" s="15" t="s">
        <v>62</v>
      </c>
      <c r="J18" s="15">
        <v>64</v>
      </c>
      <c r="K18" s="15">
        <v>64</v>
      </c>
      <c r="L18" s="16"/>
    </row>
    <row r="19" spans="1:12" ht="39.75" customHeight="1" x14ac:dyDescent="0.25">
      <c r="A19" s="79"/>
      <c r="B19" s="81"/>
      <c r="C19" s="74"/>
      <c r="D19" s="74"/>
      <c r="E19" s="91"/>
      <c r="F19" s="91"/>
      <c r="G19" s="91"/>
      <c r="H19" s="11" t="s">
        <v>65</v>
      </c>
      <c r="I19" s="15" t="s">
        <v>62</v>
      </c>
      <c r="J19" s="15">
        <v>100</v>
      </c>
      <c r="K19" s="15">
        <v>100</v>
      </c>
      <c r="L19" s="16"/>
    </row>
    <row r="20" spans="1:12" ht="45" customHeight="1" x14ac:dyDescent="0.25">
      <c r="A20" s="79"/>
      <c r="B20" s="81"/>
      <c r="C20" s="74"/>
      <c r="D20" s="74"/>
      <c r="E20" s="91"/>
      <c r="F20" s="91"/>
      <c r="G20" s="91"/>
      <c r="H20" s="10" t="s">
        <v>77</v>
      </c>
      <c r="I20" s="15" t="s">
        <v>62</v>
      </c>
      <c r="J20" s="15">
        <v>50</v>
      </c>
      <c r="K20" s="15">
        <v>54</v>
      </c>
      <c r="L20" s="16"/>
    </row>
    <row r="21" spans="1:12" ht="36.75" customHeight="1" x14ac:dyDescent="0.25">
      <c r="A21" s="79" t="s">
        <v>161</v>
      </c>
      <c r="B21" s="80" t="s">
        <v>162</v>
      </c>
      <c r="C21" s="74"/>
      <c r="D21" s="18" t="s">
        <v>3</v>
      </c>
      <c r="E21" s="38">
        <f>E22+E23+E24+E25</f>
        <v>22298.3</v>
      </c>
      <c r="F21" s="38">
        <f>F22+F23+F24+F25</f>
        <v>22257.9</v>
      </c>
      <c r="G21" s="38">
        <f>G22+G23+G24+G25</f>
        <v>22257.9</v>
      </c>
      <c r="H21" s="10" t="s">
        <v>163</v>
      </c>
      <c r="I21" s="15" t="s">
        <v>62</v>
      </c>
      <c r="J21" s="15">
        <v>100</v>
      </c>
      <c r="K21" s="15">
        <v>100</v>
      </c>
      <c r="L21" s="16"/>
    </row>
    <row r="22" spans="1:12" ht="27" customHeight="1" x14ac:dyDescent="0.25">
      <c r="A22" s="79"/>
      <c r="B22" s="80"/>
      <c r="C22" s="74"/>
      <c r="D22" s="18" t="s">
        <v>4</v>
      </c>
      <c r="E22" s="38">
        <v>409</v>
      </c>
      <c r="F22" s="38">
        <v>409</v>
      </c>
      <c r="G22" s="38">
        <v>409</v>
      </c>
      <c r="H22" s="10"/>
      <c r="I22" s="17"/>
      <c r="J22" s="17"/>
      <c r="K22" s="17"/>
      <c r="L22" s="16"/>
    </row>
    <row r="23" spans="1:12" ht="27" customHeight="1" x14ac:dyDescent="0.25">
      <c r="A23" s="79"/>
      <c r="B23" s="80"/>
      <c r="C23" s="74"/>
      <c r="D23" s="18" t="s">
        <v>5</v>
      </c>
      <c r="E23" s="38">
        <v>0</v>
      </c>
      <c r="F23" s="38">
        <v>0</v>
      </c>
      <c r="G23" s="38">
        <v>0</v>
      </c>
      <c r="H23" s="10"/>
      <c r="I23" s="17"/>
      <c r="J23" s="17"/>
      <c r="K23" s="17"/>
      <c r="L23" s="16"/>
    </row>
    <row r="24" spans="1:12" ht="27" customHeight="1" x14ac:dyDescent="0.25">
      <c r="A24" s="79"/>
      <c r="B24" s="80"/>
      <c r="C24" s="74"/>
      <c r="D24" s="18" t="s">
        <v>6</v>
      </c>
      <c r="E24" s="38">
        <v>21889.3</v>
      </c>
      <c r="F24" s="38">
        <v>21848.9</v>
      </c>
      <c r="G24" s="38">
        <v>21848.9</v>
      </c>
      <c r="H24" s="10"/>
      <c r="I24" s="17"/>
      <c r="J24" s="17"/>
      <c r="K24" s="17"/>
      <c r="L24" s="16"/>
    </row>
    <row r="25" spans="1:12" ht="27" customHeight="1" x14ac:dyDescent="0.25">
      <c r="A25" s="79"/>
      <c r="B25" s="80"/>
      <c r="C25" s="74"/>
      <c r="D25" s="18" t="s">
        <v>7</v>
      </c>
      <c r="E25" s="38">
        <v>0</v>
      </c>
      <c r="F25" s="38">
        <v>0</v>
      </c>
      <c r="G25" s="38">
        <v>0</v>
      </c>
      <c r="H25" s="10"/>
      <c r="I25" s="17"/>
      <c r="J25" s="17"/>
      <c r="K25" s="17"/>
      <c r="L25" s="16"/>
    </row>
    <row r="26" spans="1:12" ht="23.1" customHeight="1" x14ac:dyDescent="0.25">
      <c r="A26" s="89"/>
      <c r="B26" s="90" t="s">
        <v>50</v>
      </c>
      <c r="C26" s="88" t="s">
        <v>141</v>
      </c>
      <c r="D26" s="18" t="s">
        <v>3</v>
      </c>
      <c r="E26" s="40">
        <f t="shared" ref="E26:G29" si="0">E8+E13+E21</f>
        <v>132389.1</v>
      </c>
      <c r="F26" s="40">
        <f>F8+F13+F21+0.1</f>
        <v>132331</v>
      </c>
      <c r="G26" s="40">
        <f>G8+G13+G21+0.1</f>
        <v>132331</v>
      </c>
      <c r="H26" s="65"/>
      <c r="I26" s="82"/>
      <c r="J26" s="82"/>
      <c r="K26" s="82"/>
      <c r="L26" s="65"/>
    </row>
    <row r="27" spans="1:12" ht="23.1" customHeight="1" x14ac:dyDescent="0.25">
      <c r="A27" s="89"/>
      <c r="B27" s="90"/>
      <c r="C27" s="88"/>
      <c r="D27" s="18" t="s">
        <v>4</v>
      </c>
      <c r="E27" s="40">
        <f t="shared" si="0"/>
        <v>409</v>
      </c>
      <c r="F27" s="40">
        <f t="shared" si="0"/>
        <v>409</v>
      </c>
      <c r="G27" s="40">
        <f t="shared" si="0"/>
        <v>409</v>
      </c>
      <c r="H27" s="65"/>
      <c r="I27" s="82"/>
      <c r="J27" s="82"/>
      <c r="K27" s="82"/>
      <c r="L27" s="65"/>
    </row>
    <row r="28" spans="1:12" ht="23.1" customHeight="1" x14ac:dyDescent="0.25">
      <c r="A28" s="89"/>
      <c r="B28" s="90"/>
      <c r="C28" s="88"/>
      <c r="D28" s="18" t="s">
        <v>5</v>
      </c>
      <c r="E28" s="40">
        <f t="shared" si="0"/>
        <v>15400</v>
      </c>
      <c r="F28" s="40">
        <f t="shared" si="0"/>
        <v>15382.7</v>
      </c>
      <c r="G28" s="40">
        <f t="shared" si="0"/>
        <v>15382.7</v>
      </c>
      <c r="H28" s="65"/>
      <c r="I28" s="82"/>
      <c r="J28" s="82"/>
      <c r="K28" s="82"/>
      <c r="L28" s="65"/>
    </row>
    <row r="29" spans="1:12" ht="23.1" customHeight="1" x14ac:dyDescent="0.25">
      <c r="A29" s="89"/>
      <c r="B29" s="90"/>
      <c r="C29" s="88"/>
      <c r="D29" s="18" t="s">
        <v>6</v>
      </c>
      <c r="E29" s="40">
        <f t="shared" si="0"/>
        <v>116580.1</v>
      </c>
      <c r="F29" s="40">
        <f>F11+F16+F24</f>
        <v>116539.20000000001</v>
      </c>
      <c r="G29" s="40">
        <f>G11+G16+G24</f>
        <v>116539.20000000001</v>
      </c>
      <c r="H29" s="65"/>
      <c r="I29" s="82"/>
      <c r="J29" s="82"/>
      <c r="K29" s="82"/>
      <c r="L29" s="65"/>
    </row>
    <row r="30" spans="1:12" ht="23.1" customHeight="1" x14ac:dyDescent="0.25">
      <c r="A30" s="89"/>
      <c r="B30" s="90"/>
      <c r="C30" s="88"/>
      <c r="D30" s="18" t="s">
        <v>7</v>
      </c>
      <c r="E30" s="40">
        <f>E12+E17+E25</f>
        <v>0</v>
      </c>
      <c r="F30" s="40">
        <f>F12+F17</f>
        <v>0</v>
      </c>
      <c r="G30" s="40">
        <f>G12+G17</f>
        <v>0</v>
      </c>
      <c r="H30" s="65"/>
      <c r="I30" s="82"/>
      <c r="J30" s="82"/>
      <c r="K30" s="82"/>
      <c r="L30" s="65"/>
    </row>
    <row r="31" spans="1:12" ht="23.1" hidden="1" customHeight="1" x14ac:dyDescent="0.25">
      <c r="A31" s="89"/>
      <c r="B31" s="90"/>
      <c r="C31" s="88" t="s">
        <v>12</v>
      </c>
      <c r="D31" s="18" t="s">
        <v>3</v>
      </c>
      <c r="E31" s="40" t="e">
        <f>#REF!</f>
        <v>#REF!</v>
      </c>
      <c r="F31" s="40" t="e">
        <f>#REF!</f>
        <v>#REF!</v>
      </c>
      <c r="G31" s="40" t="e">
        <f>#REF!</f>
        <v>#REF!</v>
      </c>
      <c r="H31" s="65"/>
      <c r="I31" s="82"/>
      <c r="J31" s="82"/>
      <c r="K31" s="82"/>
      <c r="L31" s="65"/>
    </row>
    <row r="32" spans="1:12" ht="23.1" hidden="1" customHeight="1" x14ac:dyDescent="0.25">
      <c r="A32" s="89"/>
      <c r="B32" s="90"/>
      <c r="C32" s="88"/>
      <c r="D32" s="18" t="s">
        <v>4</v>
      </c>
      <c r="E32" s="40" t="e">
        <f>#REF!</f>
        <v>#REF!</v>
      </c>
      <c r="F32" s="40" t="e">
        <f>#REF!</f>
        <v>#REF!</v>
      </c>
      <c r="G32" s="40" t="e">
        <f>#REF!</f>
        <v>#REF!</v>
      </c>
      <c r="H32" s="65"/>
      <c r="I32" s="82"/>
      <c r="J32" s="82"/>
      <c r="K32" s="82"/>
      <c r="L32" s="65"/>
    </row>
    <row r="33" spans="1:15" ht="23.1" hidden="1" customHeight="1" x14ac:dyDescent="0.25">
      <c r="A33" s="89"/>
      <c r="B33" s="90"/>
      <c r="C33" s="88"/>
      <c r="D33" s="18" t="s">
        <v>5</v>
      </c>
      <c r="E33" s="40" t="e">
        <f>#REF!</f>
        <v>#REF!</v>
      </c>
      <c r="F33" s="40" t="e">
        <f>#REF!</f>
        <v>#REF!</v>
      </c>
      <c r="G33" s="40" t="e">
        <f>#REF!</f>
        <v>#REF!</v>
      </c>
      <c r="H33" s="65"/>
      <c r="I33" s="82"/>
      <c r="J33" s="82"/>
      <c r="K33" s="82"/>
      <c r="L33" s="65"/>
    </row>
    <row r="34" spans="1:15" ht="23.1" hidden="1" customHeight="1" x14ac:dyDescent="0.25">
      <c r="A34" s="89"/>
      <c r="B34" s="90"/>
      <c r="C34" s="88"/>
      <c r="D34" s="18" t="s">
        <v>6</v>
      </c>
      <c r="E34" s="40" t="e">
        <f>#REF!</f>
        <v>#REF!</v>
      </c>
      <c r="F34" s="40" t="e">
        <f>#REF!</f>
        <v>#REF!</v>
      </c>
      <c r="G34" s="40" t="e">
        <f>#REF!</f>
        <v>#REF!</v>
      </c>
      <c r="H34" s="65"/>
      <c r="I34" s="82"/>
      <c r="J34" s="82"/>
      <c r="K34" s="82"/>
      <c r="L34" s="65"/>
    </row>
    <row r="35" spans="1:15" ht="23.1" hidden="1" customHeight="1" x14ac:dyDescent="0.25">
      <c r="A35" s="89"/>
      <c r="B35" s="90"/>
      <c r="C35" s="88"/>
      <c r="D35" s="18" t="s">
        <v>7</v>
      </c>
      <c r="E35" s="40" t="e">
        <f>#REF!</f>
        <v>#REF!</v>
      </c>
      <c r="F35" s="40" t="e">
        <f>#REF!</f>
        <v>#REF!</v>
      </c>
      <c r="G35" s="40" t="e">
        <f>#REF!</f>
        <v>#REF!</v>
      </c>
      <c r="H35" s="65"/>
      <c r="I35" s="82"/>
      <c r="J35" s="82"/>
      <c r="K35" s="82"/>
      <c r="L35" s="65"/>
    </row>
    <row r="36" spans="1:15" ht="23.1" hidden="1" customHeight="1" x14ac:dyDescent="0.25">
      <c r="A36" s="89"/>
      <c r="B36" s="90"/>
      <c r="C36" s="88" t="s">
        <v>10</v>
      </c>
      <c r="D36" s="18" t="s">
        <v>3</v>
      </c>
      <c r="E36" s="40" t="e">
        <f t="shared" ref="E36:G40" si="1">E26+E31</f>
        <v>#REF!</v>
      </c>
      <c r="F36" s="40" t="e">
        <f t="shared" si="1"/>
        <v>#REF!</v>
      </c>
      <c r="G36" s="40" t="e">
        <f t="shared" si="1"/>
        <v>#REF!</v>
      </c>
      <c r="H36" s="65"/>
      <c r="I36" s="82"/>
      <c r="J36" s="82"/>
      <c r="K36" s="82"/>
      <c r="L36" s="65"/>
    </row>
    <row r="37" spans="1:15" ht="23.1" hidden="1" customHeight="1" x14ac:dyDescent="0.25">
      <c r="A37" s="89"/>
      <c r="B37" s="90"/>
      <c r="C37" s="88"/>
      <c r="D37" s="18" t="s">
        <v>4</v>
      </c>
      <c r="E37" s="40" t="e">
        <f t="shared" si="1"/>
        <v>#REF!</v>
      </c>
      <c r="F37" s="40" t="e">
        <f t="shared" si="1"/>
        <v>#REF!</v>
      </c>
      <c r="G37" s="40" t="e">
        <f t="shared" si="1"/>
        <v>#REF!</v>
      </c>
      <c r="H37" s="65"/>
      <c r="I37" s="82"/>
      <c r="J37" s="82"/>
      <c r="K37" s="82"/>
      <c r="L37" s="65"/>
    </row>
    <row r="38" spans="1:15" ht="23.1" hidden="1" customHeight="1" x14ac:dyDescent="0.25">
      <c r="A38" s="89"/>
      <c r="B38" s="90"/>
      <c r="C38" s="88"/>
      <c r="D38" s="18" t="s">
        <v>5</v>
      </c>
      <c r="E38" s="40" t="e">
        <f t="shared" si="1"/>
        <v>#REF!</v>
      </c>
      <c r="F38" s="40" t="e">
        <f t="shared" si="1"/>
        <v>#REF!</v>
      </c>
      <c r="G38" s="40" t="e">
        <f t="shared" si="1"/>
        <v>#REF!</v>
      </c>
      <c r="H38" s="65"/>
      <c r="I38" s="82"/>
      <c r="J38" s="82"/>
      <c r="K38" s="82"/>
      <c r="L38" s="65"/>
    </row>
    <row r="39" spans="1:15" ht="23.1" hidden="1" customHeight="1" x14ac:dyDescent="0.25">
      <c r="A39" s="89"/>
      <c r="B39" s="90"/>
      <c r="C39" s="88"/>
      <c r="D39" s="18" t="s">
        <v>6</v>
      </c>
      <c r="E39" s="40" t="e">
        <f t="shared" si="1"/>
        <v>#REF!</v>
      </c>
      <c r="F39" s="40" t="e">
        <f t="shared" si="1"/>
        <v>#REF!</v>
      </c>
      <c r="G39" s="40" t="e">
        <f t="shared" si="1"/>
        <v>#REF!</v>
      </c>
      <c r="H39" s="65"/>
      <c r="I39" s="82"/>
      <c r="J39" s="82"/>
      <c r="K39" s="82"/>
      <c r="L39" s="65"/>
    </row>
    <row r="40" spans="1:15" ht="23.1" hidden="1" customHeight="1" x14ac:dyDescent="0.25">
      <c r="A40" s="89"/>
      <c r="B40" s="90"/>
      <c r="C40" s="88"/>
      <c r="D40" s="18" t="s">
        <v>7</v>
      </c>
      <c r="E40" s="40" t="e">
        <f t="shared" si="1"/>
        <v>#REF!</v>
      </c>
      <c r="F40" s="40" t="e">
        <f t="shared" si="1"/>
        <v>#REF!</v>
      </c>
      <c r="G40" s="40" t="e">
        <f t="shared" si="1"/>
        <v>#REF!</v>
      </c>
      <c r="H40" s="65"/>
      <c r="I40" s="82"/>
      <c r="J40" s="82"/>
      <c r="K40" s="82"/>
      <c r="L40" s="65"/>
    </row>
    <row r="41" spans="1:15" ht="32.25" customHeight="1" x14ac:dyDescent="0.25">
      <c r="A41" s="77" t="s">
        <v>24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5" ht="31.5" customHeight="1" x14ac:dyDescent="0.25">
      <c r="A42" s="78" t="s">
        <v>150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5" ht="48.75" customHeight="1" x14ac:dyDescent="0.25">
      <c r="A43" s="79" t="s">
        <v>34</v>
      </c>
      <c r="B43" s="80" t="s">
        <v>151</v>
      </c>
      <c r="C43" s="74" t="s">
        <v>9</v>
      </c>
      <c r="D43" s="8" t="s">
        <v>3</v>
      </c>
      <c r="E43" s="38">
        <f>SUM(E44:E47)</f>
        <v>3671942.7</v>
      </c>
      <c r="F43" s="38">
        <f>SUM(F44:F47)</f>
        <v>3673003.1</v>
      </c>
      <c r="G43" s="55">
        <f>SUM(G44:G47)</f>
        <v>3673003.1</v>
      </c>
      <c r="H43" s="11" t="s">
        <v>78</v>
      </c>
      <c r="I43" s="15" t="s">
        <v>62</v>
      </c>
      <c r="J43" s="15">
        <v>22.1</v>
      </c>
      <c r="K43" s="56">
        <v>8.39</v>
      </c>
      <c r="L43" s="57" t="s">
        <v>202</v>
      </c>
    </row>
    <row r="44" spans="1:15" ht="59.25" customHeight="1" x14ac:dyDescent="0.25">
      <c r="A44" s="79"/>
      <c r="B44" s="80"/>
      <c r="C44" s="74"/>
      <c r="D44" s="8" t="s">
        <v>4</v>
      </c>
      <c r="E44" s="38">
        <v>0</v>
      </c>
      <c r="F44" s="38">
        <v>0</v>
      </c>
      <c r="G44" s="38">
        <v>0</v>
      </c>
      <c r="H44" s="11" t="s">
        <v>79</v>
      </c>
      <c r="I44" s="15" t="s">
        <v>62</v>
      </c>
      <c r="J44" s="15">
        <v>89</v>
      </c>
      <c r="K44" s="56">
        <v>92.01</v>
      </c>
      <c r="L44" s="57" t="s">
        <v>203</v>
      </c>
    </row>
    <row r="45" spans="1:15" ht="45.75" customHeight="1" x14ac:dyDescent="0.25">
      <c r="A45" s="79"/>
      <c r="B45" s="80"/>
      <c r="C45" s="74"/>
      <c r="D45" s="8" t="s">
        <v>5</v>
      </c>
      <c r="E45" s="38">
        <v>2571251.9</v>
      </c>
      <c r="F45" s="38">
        <v>2571251.9</v>
      </c>
      <c r="G45" s="38">
        <v>2571251.9</v>
      </c>
      <c r="H45" s="11" t="s">
        <v>80</v>
      </c>
      <c r="I45" s="15" t="s">
        <v>62</v>
      </c>
      <c r="J45" s="15">
        <v>100</v>
      </c>
      <c r="K45" s="15">
        <v>100</v>
      </c>
      <c r="L45" s="16"/>
    </row>
    <row r="46" spans="1:15" ht="60" customHeight="1" x14ac:dyDescent="0.25">
      <c r="A46" s="79"/>
      <c r="B46" s="80"/>
      <c r="C46" s="74"/>
      <c r="D46" s="8" t="s">
        <v>6</v>
      </c>
      <c r="E46" s="63">
        <v>600690.80000000005</v>
      </c>
      <c r="F46" s="63">
        <v>600690.5</v>
      </c>
      <c r="G46" s="63">
        <v>600690.5</v>
      </c>
      <c r="H46" s="11" t="s">
        <v>81</v>
      </c>
      <c r="I46" s="15" t="s">
        <v>62</v>
      </c>
      <c r="J46" s="15">
        <v>100</v>
      </c>
      <c r="K46" s="56">
        <v>101.4</v>
      </c>
      <c r="L46" s="57" t="s">
        <v>197</v>
      </c>
      <c r="N46" s="58">
        <v>600690.5</v>
      </c>
      <c r="O46" s="58">
        <v>600690.5</v>
      </c>
    </row>
    <row r="47" spans="1:15" ht="43.5" customHeight="1" x14ac:dyDescent="0.25">
      <c r="A47" s="79"/>
      <c r="B47" s="80"/>
      <c r="C47" s="74"/>
      <c r="D47" s="8" t="s">
        <v>7</v>
      </c>
      <c r="E47" s="63">
        <v>500000</v>
      </c>
      <c r="F47" s="63">
        <v>501060.7</v>
      </c>
      <c r="G47" s="63">
        <f>F47</f>
        <v>501060.7</v>
      </c>
      <c r="H47" s="11" t="s">
        <v>82</v>
      </c>
      <c r="I47" s="15" t="s">
        <v>62</v>
      </c>
      <c r="J47" s="15">
        <v>70</v>
      </c>
      <c r="K47" s="56">
        <v>95.78</v>
      </c>
      <c r="L47" s="57" t="s">
        <v>204</v>
      </c>
    </row>
    <row r="48" spans="1:15" ht="59.25" customHeight="1" x14ac:dyDescent="0.25">
      <c r="A48" s="103" t="s">
        <v>194</v>
      </c>
      <c r="B48" s="110" t="s">
        <v>195</v>
      </c>
      <c r="C48" s="78" t="s">
        <v>26</v>
      </c>
      <c r="D48" s="5" t="s">
        <v>3</v>
      </c>
      <c r="E48" s="39">
        <f>SUM(E50:E52)</f>
        <v>108280.4</v>
      </c>
      <c r="F48" s="39">
        <f>SUM(F49:F52)</f>
        <v>108280.4</v>
      </c>
      <c r="G48" s="39">
        <f>SUM(G49:G52)</f>
        <v>108280.4</v>
      </c>
      <c r="H48" s="11" t="s">
        <v>83</v>
      </c>
      <c r="I48" s="15" t="s">
        <v>66</v>
      </c>
      <c r="J48" s="15">
        <v>3804</v>
      </c>
      <c r="K48" s="56">
        <v>4397</v>
      </c>
      <c r="L48" s="57"/>
    </row>
    <row r="49" spans="1:13" ht="36.75" customHeight="1" x14ac:dyDescent="0.25">
      <c r="A49" s="103"/>
      <c r="B49" s="110"/>
      <c r="C49" s="78"/>
      <c r="D49" s="5" t="s">
        <v>4</v>
      </c>
      <c r="E49" s="39">
        <v>0</v>
      </c>
      <c r="F49" s="39">
        <v>0</v>
      </c>
      <c r="G49" s="39">
        <f>F49</f>
        <v>0</v>
      </c>
      <c r="H49" s="11" t="s">
        <v>84</v>
      </c>
      <c r="I49" s="15" t="s">
        <v>62</v>
      </c>
      <c r="J49" s="15">
        <v>100</v>
      </c>
      <c r="K49" s="15">
        <v>100</v>
      </c>
      <c r="L49" s="11"/>
    </row>
    <row r="50" spans="1:13" ht="40.5" customHeight="1" x14ac:dyDescent="0.25">
      <c r="A50" s="103"/>
      <c r="B50" s="110"/>
      <c r="C50" s="78"/>
      <c r="D50" s="5" t="s">
        <v>5</v>
      </c>
      <c r="E50" s="39">
        <v>0</v>
      </c>
      <c r="F50" s="39">
        <v>0</v>
      </c>
      <c r="G50" s="39">
        <v>0</v>
      </c>
      <c r="H50" s="11" t="s">
        <v>146</v>
      </c>
      <c r="I50" s="15" t="s">
        <v>62</v>
      </c>
      <c r="J50" s="15">
        <v>2.5</v>
      </c>
      <c r="K50" s="56">
        <v>3.09</v>
      </c>
      <c r="L50" s="57" t="s">
        <v>205</v>
      </c>
    </row>
    <row r="51" spans="1:13" ht="30" customHeight="1" x14ac:dyDescent="0.25">
      <c r="A51" s="103"/>
      <c r="B51" s="110"/>
      <c r="C51" s="78"/>
      <c r="D51" s="5" t="s">
        <v>6</v>
      </c>
      <c r="E51" s="39">
        <v>108280.4</v>
      </c>
      <c r="F51" s="39">
        <v>108280.4</v>
      </c>
      <c r="G51" s="39">
        <v>108280.4</v>
      </c>
      <c r="H51" s="10"/>
      <c r="I51" s="17"/>
      <c r="J51" s="17"/>
      <c r="K51" s="17"/>
      <c r="L51" s="11"/>
    </row>
    <row r="52" spans="1:13" ht="45.75" customHeight="1" x14ac:dyDescent="0.25">
      <c r="A52" s="103"/>
      <c r="B52" s="110"/>
      <c r="C52" s="78"/>
      <c r="D52" s="5" t="s">
        <v>7</v>
      </c>
      <c r="E52" s="39">
        <v>0</v>
      </c>
      <c r="F52" s="39">
        <v>0</v>
      </c>
      <c r="G52" s="39">
        <f>F52</f>
        <v>0</v>
      </c>
      <c r="H52" s="10"/>
      <c r="I52" s="17"/>
      <c r="J52" s="17"/>
      <c r="K52" s="17"/>
      <c r="L52" s="11"/>
    </row>
    <row r="53" spans="1:13" ht="23.1" customHeight="1" x14ac:dyDescent="0.25">
      <c r="A53" s="114"/>
      <c r="B53" s="117" t="s">
        <v>51</v>
      </c>
      <c r="C53" s="111" t="s">
        <v>141</v>
      </c>
      <c r="D53" s="18" t="s">
        <v>3</v>
      </c>
      <c r="E53" s="40">
        <f t="shared" ref="E53:G57" si="2">E43+E48</f>
        <v>3780223.1</v>
      </c>
      <c r="F53" s="40">
        <f>F43+F48-0.1</f>
        <v>3781283.4</v>
      </c>
      <c r="G53" s="40">
        <f>G43+G48-0.1</f>
        <v>3781283.4</v>
      </c>
      <c r="H53" s="11"/>
      <c r="I53" s="15"/>
      <c r="J53" s="15"/>
      <c r="K53" s="15"/>
      <c r="L53" s="16"/>
    </row>
    <row r="54" spans="1:13" ht="23.1" customHeight="1" x14ac:dyDescent="0.25">
      <c r="A54" s="115"/>
      <c r="B54" s="118"/>
      <c r="C54" s="112"/>
      <c r="D54" s="18" t="s">
        <v>4</v>
      </c>
      <c r="E54" s="40">
        <f t="shared" si="2"/>
        <v>0</v>
      </c>
      <c r="F54" s="40">
        <f t="shared" si="2"/>
        <v>0</v>
      </c>
      <c r="G54" s="40">
        <f t="shared" si="2"/>
        <v>0</v>
      </c>
      <c r="H54" s="11"/>
      <c r="I54" s="15"/>
      <c r="J54" s="15"/>
      <c r="K54" s="15"/>
      <c r="L54" s="16"/>
    </row>
    <row r="55" spans="1:13" ht="23.1" customHeight="1" x14ac:dyDescent="0.25">
      <c r="A55" s="115"/>
      <c r="B55" s="118"/>
      <c r="C55" s="112"/>
      <c r="D55" s="18" t="s">
        <v>5</v>
      </c>
      <c r="E55" s="40">
        <f>E45+E50</f>
        <v>2571251.9</v>
      </c>
      <c r="F55" s="40">
        <f t="shared" si="2"/>
        <v>2571251.9</v>
      </c>
      <c r="G55" s="40">
        <f t="shared" si="2"/>
        <v>2571251.9</v>
      </c>
      <c r="H55" s="11"/>
      <c r="I55" s="15"/>
      <c r="J55" s="15"/>
      <c r="K55" s="15"/>
      <c r="L55" s="16"/>
    </row>
    <row r="56" spans="1:13" ht="30" customHeight="1" x14ac:dyDescent="0.25">
      <c r="A56" s="115"/>
      <c r="B56" s="118"/>
      <c r="C56" s="112"/>
      <c r="D56" s="18" t="s">
        <v>6</v>
      </c>
      <c r="E56" s="40">
        <f t="shared" si="2"/>
        <v>708971.20000000007</v>
      </c>
      <c r="F56" s="40">
        <f>F46+F51-0.1</f>
        <v>708970.8</v>
      </c>
      <c r="G56" s="40">
        <f>G46+G51-0.1</f>
        <v>708970.8</v>
      </c>
      <c r="H56" s="11"/>
      <c r="I56" s="15"/>
      <c r="J56" s="15"/>
      <c r="K56" s="15"/>
      <c r="L56" s="16"/>
    </row>
    <row r="57" spans="1:13" ht="25.5" customHeight="1" x14ac:dyDescent="0.25">
      <c r="A57" s="116"/>
      <c r="B57" s="119"/>
      <c r="C57" s="113"/>
      <c r="D57" s="18" t="s">
        <v>7</v>
      </c>
      <c r="E57" s="40">
        <f t="shared" si="2"/>
        <v>500000</v>
      </c>
      <c r="F57" s="40">
        <f t="shared" si="2"/>
        <v>501060.7</v>
      </c>
      <c r="G57" s="40">
        <f t="shared" si="2"/>
        <v>501060.7</v>
      </c>
      <c r="H57" s="11"/>
      <c r="I57" s="15"/>
      <c r="J57" s="15"/>
      <c r="K57" s="15"/>
      <c r="L57" s="16"/>
    </row>
    <row r="58" spans="1:13" ht="30" customHeight="1" x14ac:dyDescent="0.25">
      <c r="A58" s="77" t="s">
        <v>25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3" ht="35.25" customHeight="1" x14ac:dyDescent="0.25">
      <c r="A59" s="78" t="s">
        <v>152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3" ht="52.5" customHeight="1" x14ac:dyDescent="0.25">
      <c r="A60" s="79" t="s">
        <v>33</v>
      </c>
      <c r="B60" s="80" t="s">
        <v>153</v>
      </c>
      <c r="C60" s="74" t="s">
        <v>9</v>
      </c>
      <c r="D60" s="5" t="s">
        <v>3</v>
      </c>
      <c r="E60" s="39">
        <f>SUM(E61:E64)</f>
        <v>3217239.8000000003</v>
      </c>
      <c r="F60" s="39">
        <f>SUM(F61:F64)</f>
        <v>3221370.4000000004</v>
      </c>
      <c r="G60" s="39">
        <f>SUM(G61:G64)</f>
        <v>3221370.4000000004</v>
      </c>
      <c r="H60" s="10" t="s">
        <v>82</v>
      </c>
      <c r="I60" s="17" t="s">
        <v>62</v>
      </c>
      <c r="J60" s="17">
        <v>70</v>
      </c>
      <c r="K60" s="17">
        <v>90</v>
      </c>
      <c r="L60" s="16"/>
    </row>
    <row r="61" spans="1:13" ht="50.25" customHeight="1" x14ac:dyDescent="0.25">
      <c r="A61" s="79"/>
      <c r="B61" s="80"/>
      <c r="C61" s="74"/>
      <c r="D61" s="5" t="s">
        <v>4</v>
      </c>
      <c r="E61" s="39">
        <v>343707.6</v>
      </c>
      <c r="F61" s="39">
        <v>343628.6</v>
      </c>
      <c r="G61" s="39">
        <v>343628.6</v>
      </c>
      <c r="H61" s="10" t="s">
        <v>85</v>
      </c>
      <c r="I61" s="17" t="s">
        <v>62</v>
      </c>
      <c r="J61" s="17">
        <v>0.9</v>
      </c>
      <c r="K61" s="17">
        <v>0.37</v>
      </c>
      <c r="L61" s="16"/>
    </row>
    <row r="62" spans="1:13" ht="70.5" customHeight="1" x14ac:dyDescent="0.25">
      <c r="A62" s="79"/>
      <c r="B62" s="80"/>
      <c r="C62" s="74"/>
      <c r="D62" s="5" t="s">
        <v>5</v>
      </c>
      <c r="E62" s="63">
        <v>2367091.7000000002</v>
      </c>
      <c r="F62" s="63">
        <v>2367068.2000000002</v>
      </c>
      <c r="G62" s="63">
        <v>2367068.2000000002</v>
      </c>
      <c r="H62" s="11" t="s">
        <v>86</v>
      </c>
      <c r="I62" s="15" t="s">
        <v>62</v>
      </c>
      <c r="J62" s="15">
        <v>85.6</v>
      </c>
      <c r="K62" s="15">
        <v>86.1</v>
      </c>
      <c r="L62" s="16"/>
      <c r="M62" s="58">
        <v>2367091.7000000002</v>
      </c>
    </row>
    <row r="63" spans="1:13" ht="80.25" customHeight="1" x14ac:dyDescent="0.25">
      <c r="A63" s="79"/>
      <c r="B63" s="80"/>
      <c r="C63" s="74"/>
      <c r="D63" s="5" t="s">
        <v>6</v>
      </c>
      <c r="E63" s="63">
        <v>411440.5</v>
      </c>
      <c r="F63" s="63">
        <v>411430.7</v>
      </c>
      <c r="G63" s="63">
        <v>411430.7</v>
      </c>
      <c r="H63" s="11" t="s">
        <v>87</v>
      </c>
      <c r="I63" s="15" t="s">
        <v>62</v>
      </c>
      <c r="J63" s="15">
        <v>100</v>
      </c>
      <c r="K63" s="15">
        <v>100</v>
      </c>
      <c r="L63" s="16"/>
    </row>
    <row r="64" spans="1:13" ht="76.5" customHeight="1" x14ac:dyDescent="0.25">
      <c r="A64" s="79"/>
      <c r="B64" s="80"/>
      <c r="C64" s="74"/>
      <c r="D64" s="5" t="s">
        <v>7</v>
      </c>
      <c r="E64" s="63">
        <v>95000</v>
      </c>
      <c r="F64" s="63">
        <v>99242.9</v>
      </c>
      <c r="G64" s="64">
        <v>99242.9</v>
      </c>
      <c r="H64" s="11" t="s">
        <v>88</v>
      </c>
      <c r="I64" s="15" t="s">
        <v>62</v>
      </c>
      <c r="J64" s="15">
        <v>100</v>
      </c>
      <c r="K64" s="15">
        <v>100</v>
      </c>
      <c r="L64" s="16"/>
    </row>
    <row r="65" spans="1:12" ht="72" customHeight="1" x14ac:dyDescent="0.25">
      <c r="A65" s="79"/>
      <c r="B65" s="80"/>
      <c r="C65" s="78"/>
      <c r="D65" s="94"/>
      <c r="E65" s="91"/>
      <c r="F65" s="91"/>
      <c r="G65" s="91"/>
      <c r="H65" s="11" t="s">
        <v>92</v>
      </c>
      <c r="I65" s="15" t="s">
        <v>62</v>
      </c>
      <c r="J65" s="15">
        <v>100</v>
      </c>
      <c r="K65" s="15">
        <v>100</v>
      </c>
      <c r="L65" s="16"/>
    </row>
    <row r="66" spans="1:12" ht="44.25" customHeight="1" x14ac:dyDescent="0.25">
      <c r="A66" s="79"/>
      <c r="B66" s="80"/>
      <c r="C66" s="78"/>
      <c r="D66" s="94"/>
      <c r="E66" s="91"/>
      <c r="F66" s="91"/>
      <c r="G66" s="91"/>
      <c r="H66" s="11" t="s">
        <v>89</v>
      </c>
      <c r="I66" s="15" t="s">
        <v>62</v>
      </c>
      <c r="J66" s="15">
        <v>78.599999999999994</v>
      </c>
      <c r="K66" s="15">
        <v>79.599999999999994</v>
      </c>
      <c r="L66" s="16"/>
    </row>
    <row r="67" spans="1:12" ht="53.25" customHeight="1" x14ac:dyDescent="0.25">
      <c r="A67" s="79"/>
      <c r="B67" s="80"/>
      <c r="C67" s="78"/>
      <c r="D67" s="94"/>
      <c r="E67" s="91"/>
      <c r="F67" s="91"/>
      <c r="G67" s="91"/>
      <c r="H67" s="11" t="s">
        <v>90</v>
      </c>
      <c r="I67" s="15" t="s">
        <v>100</v>
      </c>
      <c r="J67" s="2">
        <v>3.0270999999999999E-2</v>
      </c>
      <c r="K67" s="52">
        <v>3.0270999999999999E-2</v>
      </c>
      <c r="L67" s="16"/>
    </row>
    <row r="68" spans="1:12" ht="66.75" customHeight="1" x14ac:dyDescent="0.25">
      <c r="A68" s="79"/>
      <c r="B68" s="80"/>
      <c r="C68" s="78"/>
      <c r="D68" s="94"/>
      <c r="E68" s="91"/>
      <c r="F68" s="91"/>
      <c r="G68" s="91"/>
      <c r="H68" s="11" t="s">
        <v>97</v>
      </c>
      <c r="I68" s="15" t="s">
        <v>62</v>
      </c>
      <c r="J68" s="15">
        <v>50</v>
      </c>
      <c r="K68" s="15">
        <v>0</v>
      </c>
      <c r="L68" s="16" t="s">
        <v>149</v>
      </c>
    </row>
    <row r="69" spans="1:12" ht="63" customHeight="1" x14ac:dyDescent="0.25">
      <c r="A69" s="79"/>
      <c r="B69" s="80"/>
      <c r="C69" s="78"/>
      <c r="D69" s="94"/>
      <c r="E69" s="91"/>
      <c r="F69" s="91"/>
      <c r="G69" s="91"/>
      <c r="H69" s="11" t="s">
        <v>91</v>
      </c>
      <c r="I69" s="15" t="s">
        <v>101</v>
      </c>
      <c r="J69" s="24">
        <v>21.501999999999999</v>
      </c>
      <c r="K69" s="24">
        <v>21.501999999999999</v>
      </c>
      <c r="L69" s="16"/>
    </row>
    <row r="70" spans="1:12" ht="46.5" customHeight="1" x14ac:dyDescent="0.25">
      <c r="A70" s="79"/>
      <c r="B70" s="80"/>
      <c r="C70" s="78"/>
      <c r="D70" s="94"/>
      <c r="E70" s="91"/>
      <c r="F70" s="91"/>
      <c r="G70" s="91"/>
      <c r="H70" s="16" t="s">
        <v>139</v>
      </c>
      <c r="I70" s="15" t="s">
        <v>66</v>
      </c>
      <c r="J70" s="15">
        <v>21390</v>
      </c>
      <c r="K70" s="15">
        <v>21390</v>
      </c>
      <c r="L70" s="16"/>
    </row>
    <row r="71" spans="1:12" ht="46.5" customHeight="1" x14ac:dyDescent="0.25">
      <c r="A71" s="79"/>
      <c r="B71" s="80"/>
      <c r="C71" s="78"/>
      <c r="D71" s="94"/>
      <c r="E71" s="91"/>
      <c r="F71" s="91"/>
      <c r="G71" s="91"/>
      <c r="H71" s="11" t="s">
        <v>93</v>
      </c>
      <c r="I71" s="15" t="s">
        <v>67</v>
      </c>
      <c r="J71" s="15">
        <v>39</v>
      </c>
      <c r="K71" s="15">
        <v>39</v>
      </c>
      <c r="L71" s="16"/>
    </row>
    <row r="72" spans="1:12" ht="39.75" customHeight="1" x14ac:dyDescent="0.25">
      <c r="A72" s="79"/>
      <c r="B72" s="80"/>
      <c r="C72" s="78"/>
      <c r="D72" s="94"/>
      <c r="E72" s="91"/>
      <c r="F72" s="91"/>
      <c r="G72" s="91"/>
      <c r="H72" s="11" t="s">
        <v>94</v>
      </c>
      <c r="I72" s="15" t="s">
        <v>62</v>
      </c>
      <c r="J72" s="15">
        <v>100</v>
      </c>
      <c r="K72" s="15">
        <v>100</v>
      </c>
      <c r="L72" s="16"/>
    </row>
    <row r="73" spans="1:12" ht="54" customHeight="1" x14ac:dyDescent="0.25">
      <c r="A73" s="79"/>
      <c r="B73" s="80"/>
      <c r="C73" s="78"/>
      <c r="D73" s="94"/>
      <c r="E73" s="91"/>
      <c r="F73" s="91"/>
      <c r="G73" s="91"/>
      <c r="H73" s="11" t="s">
        <v>95</v>
      </c>
      <c r="I73" s="15" t="s">
        <v>62</v>
      </c>
      <c r="J73" s="15">
        <v>26</v>
      </c>
      <c r="K73" s="15">
        <v>26</v>
      </c>
      <c r="L73" s="16"/>
    </row>
    <row r="74" spans="1:12" ht="39.75" customHeight="1" x14ac:dyDescent="0.25">
      <c r="A74" s="79"/>
      <c r="B74" s="80"/>
      <c r="C74" s="78"/>
      <c r="D74" s="94"/>
      <c r="E74" s="91"/>
      <c r="F74" s="91"/>
      <c r="G74" s="91"/>
      <c r="H74" s="11" t="s">
        <v>96</v>
      </c>
      <c r="I74" s="15" t="s">
        <v>62</v>
      </c>
      <c r="J74" s="15">
        <v>55</v>
      </c>
      <c r="K74" s="15">
        <v>100</v>
      </c>
      <c r="L74" s="16"/>
    </row>
    <row r="75" spans="1:12" ht="53.25" customHeight="1" x14ac:dyDescent="0.25">
      <c r="A75" s="79"/>
      <c r="B75" s="80"/>
      <c r="C75" s="78"/>
      <c r="D75" s="94"/>
      <c r="E75" s="91"/>
      <c r="F75" s="91"/>
      <c r="G75" s="91"/>
      <c r="H75" s="11" t="s">
        <v>98</v>
      </c>
      <c r="I75" s="15" t="s">
        <v>62</v>
      </c>
      <c r="J75" s="15">
        <v>100</v>
      </c>
      <c r="K75" s="56">
        <v>100.9</v>
      </c>
      <c r="L75" s="57" t="s">
        <v>198</v>
      </c>
    </row>
    <row r="76" spans="1:12" ht="97.5" customHeight="1" x14ac:dyDescent="0.25">
      <c r="A76" s="79"/>
      <c r="B76" s="80"/>
      <c r="C76" s="78"/>
      <c r="D76" s="94"/>
      <c r="E76" s="91"/>
      <c r="F76" s="91"/>
      <c r="G76" s="91"/>
      <c r="H76" s="11" t="s">
        <v>99</v>
      </c>
      <c r="I76" s="15" t="s">
        <v>67</v>
      </c>
      <c r="J76" s="15">
        <v>5</v>
      </c>
      <c r="K76" s="15">
        <v>5</v>
      </c>
      <c r="L76" s="16" t="s">
        <v>187</v>
      </c>
    </row>
    <row r="77" spans="1:12" ht="51.75" customHeight="1" x14ac:dyDescent="0.25">
      <c r="A77" s="79"/>
      <c r="B77" s="80"/>
      <c r="C77" s="78"/>
      <c r="D77" s="94"/>
      <c r="E77" s="91"/>
      <c r="F77" s="91"/>
      <c r="G77" s="91"/>
      <c r="H77" s="28" t="s">
        <v>165</v>
      </c>
      <c r="I77" s="15" t="s">
        <v>67</v>
      </c>
      <c r="J77" s="15">
        <v>1</v>
      </c>
      <c r="K77" s="15">
        <v>1</v>
      </c>
      <c r="L77" s="16" t="s">
        <v>186</v>
      </c>
    </row>
    <row r="78" spans="1:12" ht="23.1" customHeight="1" x14ac:dyDescent="0.25">
      <c r="A78" s="92" t="s">
        <v>32</v>
      </c>
      <c r="B78" s="81" t="s">
        <v>27</v>
      </c>
      <c r="C78" s="74" t="s">
        <v>9</v>
      </c>
      <c r="D78" s="5" t="s">
        <v>3</v>
      </c>
      <c r="E78" s="63">
        <f>SUM(E79:E82)</f>
        <v>1979.5</v>
      </c>
      <c r="F78" s="63">
        <f>SUM(F79:F82)</f>
        <v>1979.3</v>
      </c>
      <c r="G78" s="63">
        <f>SUM(G79:G82)</f>
        <v>1979.3</v>
      </c>
      <c r="H78" s="93" t="s">
        <v>102</v>
      </c>
      <c r="I78" s="66" t="s">
        <v>62</v>
      </c>
      <c r="J78" s="66">
        <v>80</v>
      </c>
      <c r="K78" s="66">
        <v>89</v>
      </c>
      <c r="L78" s="84"/>
    </row>
    <row r="79" spans="1:12" ht="23.1" customHeight="1" x14ac:dyDescent="0.25">
      <c r="A79" s="92"/>
      <c r="B79" s="81"/>
      <c r="C79" s="74"/>
      <c r="D79" s="5" t="s">
        <v>4</v>
      </c>
      <c r="E79" s="63">
        <v>0</v>
      </c>
      <c r="F79" s="63">
        <v>0</v>
      </c>
      <c r="G79" s="63">
        <f>F79</f>
        <v>0</v>
      </c>
      <c r="H79" s="93"/>
      <c r="I79" s="66"/>
      <c r="J79" s="66"/>
      <c r="K79" s="95"/>
      <c r="L79" s="84"/>
    </row>
    <row r="80" spans="1:12" ht="23.1" customHeight="1" x14ac:dyDescent="0.25">
      <c r="A80" s="92"/>
      <c r="B80" s="81"/>
      <c r="C80" s="74"/>
      <c r="D80" s="5" t="s">
        <v>5</v>
      </c>
      <c r="E80" s="63">
        <v>0</v>
      </c>
      <c r="F80" s="63">
        <v>0</v>
      </c>
      <c r="G80" s="63">
        <f t="shared" ref="G80:G97" si="3">F80</f>
        <v>0</v>
      </c>
      <c r="H80" s="93"/>
      <c r="I80" s="66"/>
      <c r="J80" s="66"/>
      <c r="K80" s="95"/>
      <c r="L80" s="84"/>
    </row>
    <row r="81" spans="1:12" ht="23.1" customHeight="1" x14ac:dyDescent="0.25">
      <c r="A81" s="92"/>
      <c r="B81" s="81"/>
      <c r="C81" s="74"/>
      <c r="D81" s="5" t="s">
        <v>6</v>
      </c>
      <c r="E81" s="63">
        <v>1979.5</v>
      </c>
      <c r="F81" s="63">
        <v>1979.3</v>
      </c>
      <c r="G81" s="63">
        <v>1979.3</v>
      </c>
      <c r="H81" s="93"/>
      <c r="I81" s="66"/>
      <c r="J81" s="66"/>
      <c r="K81" s="95"/>
      <c r="L81" s="84"/>
    </row>
    <row r="82" spans="1:12" ht="23.1" customHeight="1" x14ac:dyDescent="0.25">
      <c r="A82" s="92"/>
      <c r="B82" s="81"/>
      <c r="C82" s="74"/>
      <c r="D82" s="5" t="s">
        <v>7</v>
      </c>
      <c r="E82" s="39">
        <v>0</v>
      </c>
      <c r="F82" s="39">
        <v>0</v>
      </c>
      <c r="G82" s="63">
        <f t="shared" si="3"/>
        <v>0</v>
      </c>
      <c r="H82" s="93"/>
      <c r="I82" s="66"/>
      <c r="J82" s="66"/>
      <c r="K82" s="95"/>
      <c r="L82" s="84"/>
    </row>
    <row r="83" spans="1:12" ht="23.1" customHeight="1" x14ac:dyDescent="0.25">
      <c r="A83" s="92"/>
      <c r="B83" s="81"/>
      <c r="C83" s="74" t="s">
        <v>8</v>
      </c>
      <c r="D83" s="5" t="s">
        <v>3</v>
      </c>
      <c r="E83" s="39">
        <f>SUM(E84:E87)</f>
        <v>30</v>
      </c>
      <c r="F83" s="39">
        <f>SUM(F84:F87)</f>
        <v>30</v>
      </c>
      <c r="G83" s="63">
        <f t="shared" si="3"/>
        <v>30</v>
      </c>
      <c r="H83" s="93"/>
      <c r="I83" s="66"/>
      <c r="J83" s="66"/>
      <c r="K83" s="95"/>
      <c r="L83" s="84"/>
    </row>
    <row r="84" spans="1:12" ht="23.1" customHeight="1" x14ac:dyDescent="0.25">
      <c r="A84" s="92"/>
      <c r="B84" s="81"/>
      <c r="C84" s="74"/>
      <c r="D84" s="5" t="s">
        <v>4</v>
      </c>
      <c r="E84" s="39">
        <v>0</v>
      </c>
      <c r="F84" s="39">
        <v>0</v>
      </c>
      <c r="G84" s="63">
        <f t="shared" si="3"/>
        <v>0</v>
      </c>
      <c r="H84" s="93"/>
      <c r="I84" s="66"/>
      <c r="J84" s="66"/>
      <c r="K84" s="95"/>
      <c r="L84" s="84"/>
    </row>
    <row r="85" spans="1:12" ht="23.1" customHeight="1" x14ac:dyDescent="0.25">
      <c r="A85" s="92"/>
      <c r="B85" s="81"/>
      <c r="C85" s="74"/>
      <c r="D85" s="5" t="s">
        <v>5</v>
      </c>
      <c r="E85" s="39">
        <v>0</v>
      </c>
      <c r="F85" s="39">
        <v>0</v>
      </c>
      <c r="G85" s="63">
        <f t="shared" si="3"/>
        <v>0</v>
      </c>
      <c r="H85" s="93"/>
      <c r="I85" s="66"/>
      <c r="J85" s="66"/>
      <c r="K85" s="95"/>
      <c r="L85" s="84"/>
    </row>
    <row r="86" spans="1:12" ht="23.1" customHeight="1" x14ac:dyDescent="0.25">
      <c r="A86" s="92"/>
      <c r="B86" s="81"/>
      <c r="C86" s="74"/>
      <c r="D86" s="5" t="s">
        <v>6</v>
      </c>
      <c r="E86" s="63">
        <v>30</v>
      </c>
      <c r="F86" s="63">
        <v>30</v>
      </c>
      <c r="G86" s="63">
        <f t="shared" si="3"/>
        <v>30</v>
      </c>
      <c r="H86" s="93"/>
      <c r="I86" s="66"/>
      <c r="J86" s="66"/>
      <c r="K86" s="95"/>
      <c r="L86" s="84"/>
    </row>
    <row r="87" spans="1:12" ht="23.1" customHeight="1" x14ac:dyDescent="0.25">
      <c r="A87" s="92"/>
      <c r="B87" s="81"/>
      <c r="C87" s="74"/>
      <c r="D87" s="5" t="s">
        <v>7</v>
      </c>
      <c r="E87" s="39">
        <v>0</v>
      </c>
      <c r="F87" s="39">
        <v>0</v>
      </c>
      <c r="G87" s="63">
        <f t="shared" si="3"/>
        <v>0</v>
      </c>
      <c r="H87" s="93"/>
      <c r="I87" s="66"/>
      <c r="J87" s="66"/>
      <c r="K87" s="95"/>
      <c r="L87" s="84"/>
    </row>
    <row r="88" spans="1:12" ht="23.1" customHeight="1" x14ac:dyDescent="0.25">
      <c r="A88" s="92"/>
      <c r="B88" s="81"/>
      <c r="C88" s="74" t="s">
        <v>12</v>
      </c>
      <c r="D88" s="5" t="s">
        <v>3</v>
      </c>
      <c r="E88" s="39">
        <f>SUM(E89:E92)</f>
        <v>60</v>
      </c>
      <c r="F88" s="39">
        <f>SUM(F89:F92)</f>
        <v>60</v>
      </c>
      <c r="G88" s="63">
        <f t="shared" si="3"/>
        <v>60</v>
      </c>
      <c r="H88" s="93" t="s">
        <v>103</v>
      </c>
      <c r="I88" s="76" t="s">
        <v>62</v>
      </c>
      <c r="J88" s="76">
        <v>46</v>
      </c>
      <c r="K88" s="76">
        <v>57</v>
      </c>
      <c r="L88" s="84"/>
    </row>
    <row r="89" spans="1:12" ht="23.1" customHeight="1" x14ac:dyDescent="0.25">
      <c r="A89" s="92"/>
      <c r="B89" s="81"/>
      <c r="C89" s="74"/>
      <c r="D89" s="5" t="s">
        <v>4</v>
      </c>
      <c r="E89" s="39">
        <v>0</v>
      </c>
      <c r="F89" s="39">
        <v>0</v>
      </c>
      <c r="G89" s="63">
        <f t="shared" si="3"/>
        <v>0</v>
      </c>
      <c r="H89" s="93"/>
      <c r="I89" s="76"/>
      <c r="J89" s="76"/>
      <c r="K89" s="76"/>
      <c r="L89" s="84"/>
    </row>
    <row r="90" spans="1:12" ht="23.1" customHeight="1" x14ac:dyDescent="0.25">
      <c r="A90" s="92"/>
      <c r="B90" s="81"/>
      <c r="C90" s="74"/>
      <c r="D90" s="5" t="s">
        <v>5</v>
      </c>
      <c r="E90" s="39">
        <v>0</v>
      </c>
      <c r="F90" s="39">
        <v>0</v>
      </c>
      <c r="G90" s="63">
        <f t="shared" si="3"/>
        <v>0</v>
      </c>
      <c r="H90" s="93"/>
      <c r="I90" s="76"/>
      <c r="J90" s="76"/>
      <c r="K90" s="76"/>
      <c r="L90" s="84"/>
    </row>
    <row r="91" spans="1:12" ht="23.1" customHeight="1" x14ac:dyDescent="0.25">
      <c r="A91" s="92"/>
      <c r="B91" s="81"/>
      <c r="C91" s="74"/>
      <c r="D91" s="5" t="s">
        <v>6</v>
      </c>
      <c r="E91" s="63">
        <v>60</v>
      </c>
      <c r="F91" s="63">
        <v>60</v>
      </c>
      <c r="G91" s="63">
        <f t="shared" si="3"/>
        <v>60</v>
      </c>
      <c r="H91" s="93"/>
      <c r="I91" s="76"/>
      <c r="J91" s="76"/>
      <c r="K91" s="76"/>
      <c r="L91" s="84"/>
    </row>
    <row r="92" spans="1:12" ht="23.1" customHeight="1" x14ac:dyDescent="0.25">
      <c r="A92" s="92"/>
      <c r="B92" s="81"/>
      <c r="C92" s="74"/>
      <c r="D92" s="5" t="s">
        <v>7</v>
      </c>
      <c r="E92" s="39">
        <v>0</v>
      </c>
      <c r="F92" s="39">
        <v>0</v>
      </c>
      <c r="G92" s="63">
        <f t="shared" si="3"/>
        <v>0</v>
      </c>
      <c r="H92" s="93"/>
      <c r="I92" s="76"/>
      <c r="J92" s="76"/>
      <c r="K92" s="76"/>
      <c r="L92" s="84"/>
    </row>
    <row r="93" spans="1:12" ht="23.1" customHeight="1" x14ac:dyDescent="0.25">
      <c r="A93" s="92"/>
      <c r="B93" s="81"/>
      <c r="C93" s="74" t="s">
        <v>10</v>
      </c>
      <c r="D93" s="8" t="s">
        <v>3</v>
      </c>
      <c r="E93" s="63">
        <f t="shared" ref="E93:F97" si="4">E78+E83+E88</f>
        <v>2069.5</v>
      </c>
      <c r="F93" s="63">
        <f>F78+F83+F88</f>
        <v>2069.3000000000002</v>
      </c>
      <c r="G93" s="63">
        <f>G96</f>
        <v>2069.3000000000002</v>
      </c>
      <c r="H93" s="93"/>
      <c r="I93" s="76"/>
      <c r="J93" s="76"/>
      <c r="K93" s="76"/>
      <c r="L93" s="84"/>
    </row>
    <row r="94" spans="1:12" ht="23.1" customHeight="1" x14ac:dyDescent="0.25">
      <c r="A94" s="92"/>
      <c r="B94" s="81"/>
      <c r="C94" s="74"/>
      <c r="D94" s="8" t="s">
        <v>4</v>
      </c>
      <c r="E94" s="63">
        <f t="shared" si="4"/>
        <v>0</v>
      </c>
      <c r="F94" s="63">
        <f t="shared" si="4"/>
        <v>0</v>
      </c>
      <c r="G94" s="63">
        <f t="shared" si="3"/>
        <v>0</v>
      </c>
      <c r="H94" s="93"/>
      <c r="I94" s="76"/>
      <c r="J94" s="76"/>
      <c r="K94" s="76"/>
      <c r="L94" s="84"/>
    </row>
    <row r="95" spans="1:12" ht="23.1" customHeight="1" x14ac:dyDescent="0.25">
      <c r="A95" s="92"/>
      <c r="B95" s="81"/>
      <c r="C95" s="74"/>
      <c r="D95" s="8" t="s">
        <v>5</v>
      </c>
      <c r="E95" s="63">
        <f t="shared" si="4"/>
        <v>0</v>
      </c>
      <c r="F95" s="63">
        <f t="shared" si="4"/>
        <v>0</v>
      </c>
      <c r="G95" s="63">
        <f t="shared" si="3"/>
        <v>0</v>
      </c>
      <c r="H95" s="93"/>
      <c r="I95" s="76"/>
      <c r="J95" s="76"/>
      <c r="K95" s="76"/>
      <c r="L95" s="84"/>
    </row>
    <row r="96" spans="1:12" ht="30" customHeight="1" x14ac:dyDescent="0.25">
      <c r="A96" s="92"/>
      <c r="B96" s="81"/>
      <c r="C96" s="74"/>
      <c r="D96" s="8" t="s">
        <v>6</v>
      </c>
      <c r="E96" s="63">
        <f t="shared" si="4"/>
        <v>2069.5</v>
      </c>
      <c r="F96" s="63">
        <f t="shared" si="4"/>
        <v>2069.3000000000002</v>
      </c>
      <c r="G96" s="63">
        <v>2069.3000000000002</v>
      </c>
      <c r="H96" s="93"/>
      <c r="I96" s="76"/>
      <c r="J96" s="76"/>
      <c r="K96" s="76"/>
      <c r="L96" s="84"/>
    </row>
    <row r="97" spans="1:13" ht="25.5" customHeight="1" x14ac:dyDescent="0.25">
      <c r="A97" s="92"/>
      <c r="B97" s="81"/>
      <c r="C97" s="74"/>
      <c r="D97" s="8" t="s">
        <v>7</v>
      </c>
      <c r="E97" s="63">
        <f t="shared" si="4"/>
        <v>0</v>
      </c>
      <c r="F97" s="63">
        <f t="shared" si="4"/>
        <v>0</v>
      </c>
      <c r="G97" s="63">
        <f t="shared" si="3"/>
        <v>0</v>
      </c>
      <c r="H97" s="93"/>
      <c r="I97" s="76"/>
      <c r="J97" s="76"/>
      <c r="K97" s="76"/>
      <c r="L97" s="84"/>
    </row>
    <row r="98" spans="1:13" ht="57.75" customHeight="1" x14ac:dyDescent="0.25">
      <c r="A98" s="71" t="s">
        <v>142</v>
      </c>
      <c r="B98" s="81" t="s">
        <v>143</v>
      </c>
      <c r="C98" s="78" t="s">
        <v>9</v>
      </c>
      <c r="D98" s="8" t="s">
        <v>3</v>
      </c>
      <c r="E98" s="39">
        <f>SUM(E99:E102)</f>
        <v>21359.3</v>
      </c>
      <c r="F98" s="39">
        <f>SUM(F99:F102)</f>
        <v>21359.199999999997</v>
      </c>
      <c r="G98" s="39">
        <f>SUM(G99:G102)</f>
        <v>21359.199999999997</v>
      </c>
      <c r="H98" s="11" t="s">
        <v>104</v>
      </c>
      <c r="I98" s="42" t="s">
        <v>62</v>
      </c>
      <c r="J98" s="15">
        <v>100</v>
      </c>
      <c r="K98" s="15">
        <v>100</v>
      </c>
      <c r="L98" s="11"/>
    </row>
    <row r="99" spans="1:13" ht="61.5" customHeight="1" x14ac:dyDescent="0.25">
      <c r="A99" s="72"/>
      <c r="B99" s="81"/>
      <c r="C99" s="78"/>
      <c r="D99" s="8" t="s">
        <v>4</v>
      </c>
      <c r="E99" s="39">
        <v>20502.8</v>
      </c>
      <c r="F99" s="63">
        <v>20502.8</v>
      </c>
      <c r="G99" s="63">
        <f>F99</f>
        <v>20502.8</v>
      </c>
      <c r="H99" s="11" t="s">
        <v>105</v>
      </c>
      <c r="I99" s="42" t="s">
        <v>66</v>
      </c>
      <c r="J99" s="42">
        <v>237</v>
      </c>
      <c r="K99" s="15">
        <v>398</v>
      </c>
      <c r="L99" s="16" t="s">
        <v>191</v>
      </c>
    </row>
    <row r="100" spans="1:13" ht="63.75" customHeight="1" x14ac:dyDescent="0.25">
      <c r="A100" s="72"/>
      <c r="B100" s="81"/>
      <c r="C100" s="78"/>
      <c r="D100" s="8" t="s">
        <v>5</v>
      </c>
      <c r="E100" s="39">
        <v>854.3</v>
      </c>
      <c r="F100" s="63">
        <v>854.3</v>
      </c>
      <c r="G100" s="63">
        <f>F100</f>
        <v>854.3</v>
      </c>
      <c r="H100" s="44" t="s">
        <v>106</v>
      </c>
      <c r="I100" s="15" t="s">
        <v>66</v>
      </c>
      <c r="J100" s="15">
        <v>487</v>
      </c>
      <c r="K100" s="15">
        <v>548</v>
      </c>
      <c r="L100" s="16" t="s">
        <v>190</v>
      </c>
    </row>
    <row r="101" spans="1:13" ht="38.25" customHeight="1" x14ac:dyDescent="0.25">
      <c r="A101" s="72"/>
      <c r="B101" s="81"/>
      <c r="C101" s="78"/>
      <c r="D101" s="8" t="s">
        <v>6</v>
      </c>
      <c r="E101" s="63">
        <v>2.2000000000000002</v>
      </c>
      <c r="F101" s="63">
        <v>2.1</v>
      </c>
      <c r="G101" s="63">
        <f>F101</f>
        <v>2.1</v>
      </c>
      <c r="H101" s="84" t="s">
        <v>107</v>
      </c>
      <c r="I101" s="66" t="s">
        <v>67</v>
      </c>
      <c r="J101" s="66">
        <v>2</v>
      </c>
      <c r="K101" s="66">
        <v>2</v>
      </c>
      <c r="L101" s="87"/>
    </row>
    <row r="102" spans="1:13" ht="54" customHeight="1" x14ac:dyDescent="0.25">
      <c r="A102" s="73"/>
      <c r="B102" s="81"/>
      <c r="C102" s="78"/>
      <c r="D102" s="8" t="s">
        <v>7</v>
      </c>
      <c r="E102" s="39">
        <v>0</v>
      </c>
      <c r="F102" s="63">
        <v>0</v>
      </c>
      <c r="G102" s="63">
        <v>0</v>
      </c>
      <c r="H102" s="84"/>
      <c r="I102" s="66"/>
      <c r="J102" s="66"/>
      <c r="K102" s="66"/>
      <c r="L102" s="87"/>
    </row>
    <row r="103" spans="1:13" ht="84" customHeight="1" x14ac:dyDescent="0.25">
      <c r="A103" s="79" t="s">
        <v>28</v>
      </c>
      <c r="B103" s="81" t="s">
        <v>168</v>
      </c>
      <c r="C103" s="74" t="s">
        <v>9</v>
      </c>
      <c r="D103" s="5" t="s">
        <v>3</v>
      </c>
      <c r="E103" s="39">
        <f>SUM(E104:E107)</f>
        <v>6678.9</v>
      </c>
      <c r="F103" s="39">
        <f>SUM(F104:F107)</f>
        <v>6678.9</v>
      </c>
      <c r="G103" s="39">
        <f>SUM(G104:G107)</f>
        <v>6678.9</v>
      </c>
      <c r="H103" s="10" t="s">
        <v>112</v>
      </c>
      <c r="I103" s="17" t="s">
        <v>62</v>
      </c>
      <c r="J103" s="17">
        <v>55</v>
      </c>
      <c r="K103" s="17">
        <v>100</v>
      </c>
      <c r="L103" s="16"/>
    </row>
    <row r="104" spans="1:13" ht="77.25" customHeight="1" x14ac:dyDescent="0.25">
      <c r="A104" s="79"/>
      <c r="B104" s="81"/>
      <c r="C104" s="74"/>
      <c r="D104" s="5" t="s">
        <v>4</v>
      </c>
      <c r="E104" s="39">
        <v>6138</v>
      </c>
      <c r="F104" s="39">
        <v>6138</v>
      </c>
      <c r="G104" s="39">
        <f>F104</f>
        <v>6138</v>
      </c>
      <c r="H104" s="10" t="s">
        <v>111</v>
      </c>
      <c r="I104" s="17" t="s">
        <v>62</v>
      </c>
      <c r="J104" s="17">
        <v>88</v>
      </c>
      <c r="K104" s="17">
        <v>88.1</v>
      </c>
      <c r="L104" s="16"/>
    </row>
    <row r="105" spans="1:13" ht="77.25" customHeight="1" x14ac:dyDescent="0.25">
      <c r="A105" s="79"/>
      <c r="B105" s="81"/>
      <c r="C105" s="74"/>
      <c r="D105" s="5" t="s">
        <v>5</v>
      </c>
      <c r="E105" s="39">
        <v>255.7</v>
      </c>
      <c r="F105" s="39">
        <v>255.7</v>
      </c>
      <c r="G105" s="39">
        <f>F105</f>
        <v>255.7</v>
      </c>
      <c r="H105" s="10" t="s">
        <v>108</v>
      </c>
      <c r="I105" s="17" t="s">
        <v>62</v>
      </c>
      <c r="J105" s="17">
        <v>17</v>
      </c>
      <c r="K105" s="17">
        <v>17</v>
      </c>
      <c r="L105" s="16"/>
    </row>
    <row r="106" spans="1:13" ht="80.25" customHeight="1" x14ac:dyDescent="0.25">
      <c r="A106" s="79"/>
      <c r="B106" s="81"/>
      <c r="C106" s="74"/>
      <c r="D106" s="5" t="s">
        <v>6</v>
      </c>
      <c r="E106" s="63">
        <v>285.2</v>
      </c>
      <c r="F106" s="63">
        <v>285.2</v>
      </c>
      <c r="G106" s="39">
        <f>F106</f>
        <v>285.2</v>
      </c>
      <c r="H106" s="11" t="s">
        <v>110</v>
      </c>
      <c r="I106" s="15" t="s">
        <v>62</v>
      </c>
      <c r="J106" s="15">
        <v>13</v>
      </c>
      <c r="K106" s="15">
        <v>14</v>
      </c>
      <c r="L106" s="16"/>
    </row>
    <row r="107" spans="1:13" ht="54" customHeight="1" x14ac:dyDescent="0.25">
      <c r="A107" s="79"/>
      <c r="B107" s="81"/>
      <c r="C107" s="74"/>
      <c r="D107" s="5" t="s">
        <v>7</v>
      </c>
      <c r="E107" s="39">
        <v>0</v>
      </c>
      <c r="F107" s="39">
        <v>0</v>
      </c>
      <c r="G107" s="39">
        <v>0</v>
      </c>
      <c r="H107" s="10" t="s">
        <v>109</v>
      </c>
      <c r="I107" s="17" t="s">
        <v>62</v>
      </c>
      <c r="J107" s="17">
        <v>79</v>
      </c>
      <c r="K107" s="17">
        <v>79</v>
      </c>
      <c r="L107" s="16"/>
    </row>
    <row r="108" spans="1:13" ht="74.25" customHeight="1" x14ac:dyDescent="0.25">
      <c r="A108" s="79" t="s">
        <v>167</v>
      </c>
      <c r="B108" s="81" t="s">
        <v>206</v>
      </c>
      <c r="C108" s="74" t="s">
        <v>9</v>
      </c>
      <c r="D108" s="5" t="s">
        <v>3</v>
      </c>
      <c r="E108" s="39">
        <f>SUM(E109:E112)+0.1</f>
        <v>21127.799999999996</v>
      </c>
      <c r="F108" s="39">
        <f>SUM(F109:F112)+0.1</f>
        <v>21127.799999999996</v>
      </c>
      <c r="G108" s="39">
        <f>SUM(G109:G112)+0.1</f>
        <v>21127.799999999996</v>
      </c>
      <c r="H108" s="4" t="s">
        <v>148</v>
      </c>
      <c r="I108" s="42" t="s">
        <v>62</v>
      </c>
      <c r="J108" s="15">
        <v>100</v>
      </c>
      <c r="K108" s="15">
        <v>100</v>
      </c>
      <c r="L108" s="16"/>
    </row>
    <row r="109" spans="1:13" ht="54" customHeight="1" x14ac:dyDescent="0.25">
      <c r="A109" s="79"/>
      <c r="B109" s="81"/>
      <c r="C109" s="74"/>
      <c r="D109" s="5" t="s">
        <v>4</v>
      </c>
      <c r="E109" s="39">
        <v>20282.599999999999</v>
      </c>
      <c r="F109" s="39">
        <v>20282.599999999999</v>
      </c>
      <c r="G109" s="39">
        <f>F109</f>
        <v>20282.599999999999</v>
      </c>
      <c r="H109" s="16" t="s">
        <v>113</v>
      </c>
      <c r="I109" s="15" t="s">
        <v>67</v>
      </c>
      <c r="J109" s="15">
        <v>39</v>
      </c>
      <c r="K109" s="15">
        <v>39</v>
      </c>
      <c r="L109" s="16"/>
    </row>
    <row r="110" spans="1:13" ht="37.5" customHeight="1" x14ac:dyDescent="0.25">
      <c r="A110" s="79"/>
      <c r="B110" s="81"/>
      <c r="C110" s="74"/>
      <c r="D110" s="5" t="s">
        <v>5</v>
      </c>
      <c r="E110" s="39">
        <v>845.1</v>
      </c>
      <c r="F110" s="39">
        <v>845.1</v>
      </c>
      <c r="G110" s="39">
        <f>F110</f>
        <v>845.1</v>
      </c>
      <c r="H110" s="84" t="s">
        <v>114</v>
      </c>
      <c r="I110" s="66" t="s">
        <v>62</v>
      </c>
      <c r="J110" s="66">
        <v>100</v>
      </c>
      <c r="K110" s="66">
        <v>100</v>
      </c>
      <c r="L110" s="69"/>
    </row>
    <row r="111" spans="1:13" ht="33" customHeight="1" x14ac:dyDescent="0.25">
      <c r="A111" s="79"/>
      <c r="B111" s="81"/>
      <c r="C111" s="74"/>
      <c r="D111" s="5" t="s">
        <v>6</v>
      </c>
      <c r="E111" s="63">
        <v>0</v>
      </c>
      <c r="F111" s="63">
        <v>0</v>
      </c>
      <c r="G111" s="39">
        <f>F111</f>
        <v>0</v>
      </c>
      <c r="H111" s="84"/>
      <c r="I111" s="66"/>
      <c r="J111" s="66"/>
      <c r="K111" s="66"/>
      <c r="L111" s="70"/>
      <c r="M111" s="58" t="s">
        <v>207</v>
      </c>
    </row>
    <row r="112" spans="1:13" ht="75" customHeight="1" x14ac:dyDescent="0.25">
      <c r="A112" s="79"/>
      <c r="B112" s="81"/>
      <c r="C112" s="74"/>
      <c r="D112" s="5" t="s">
        <v>7</v>
      </c>
      <c r="E112" s="39">
        <v>0</v>
      </c>
      <c r="F112" s="39">
        <v>0</v>
      </c>
      <c r="G112" s="39">
        <v>0</v>
      </c>
      <c r="H112" s="45" t="s">
        <v>115</v>
      </c>
      <c r="I112" s="15" t="s">
        <v>62</v>
      </c>
      <c r="J112" s="61">
        <v>100</v>
      </c>
      <c r="K112" s="15">
        <v>100</v>
      </c>
      <c r="L112" s="16"/>
      <c r="M112" s="59">
        <v>100</v>
      </c>
    </row>
    <row r="113" spans="1:16" ht="61.5" customHeight="1" x14ac:dyDescent="0.25">
      <c r="A113" s="88"/>
      <c r="B113" s="90" t="s">
        <v>51</v>
      </c>
      <c r="C113" s="88" t="s">
        <v>9</v>
      </c>
      <c r="D113" s="20" t="s">
        <v>3</v>
      </c>
      <c r="E113" s="40">
        <f>SUM(E114:E117)</f>
        <v>3268385.2</v>
      </c>
      <c r="F113" s="40">
        <f>SUM(F114:F117)-0.1</f>
        <v>3272515.6</v>
      </c>
      <c r="G113" s="40">
        <f>SUM(G114:G117)-0.1</f>
        <v>3272515.6</v>
      </c>
      <c r="H113" s="4" t="s">
        <v>147</v>
      </c>
      <c r="I113" s="33" t="s">
        <v>67</v>
      </c>
      <c r="J113" s="33">
        <v>39</v>
      </c>
      <c r="K113" s="33">
        <v>39</v>
      </c>
      <c r="L113" s="16"/>
      <c r="M113" s="59">
        <v>39</v>
      </c>
    </row>
    <row r="114" spans="1:16" ht="90.75" customHeight="1" x14ac:dyDescent="0.25">
      <c r="A114" s="88"/>
      <c r="B114" s="98"/>
      <c r="C114" s="88"/>
      <c r="D114" s="20" t="s">
        <v>4</v>
      </c>
      <c r="E114" s="40">
        <f t="shared" ref="E114:E116" si="5">E61+E79+E99+E109+E104</f>
        <v>390630.99999999994</v>
      </c>
      <c r="F114" s="40">
        <f>F61+F79+F99+F109+F104+0.1</f>
        <v>390552.09999999992</v>
      </c>
      <c r="G114" s="40">
        <f>G61+G79+G99+G109+G104+0.1</f>
        <v>390552.09999999992</v>
      </c>
      <c r="H114" s="4" t="s">
        <v>174</v>
      </c>
      <c r="I114" s="42" t="s">
        <v>66</v>
      </c>
      <c r="J114" s="15">
        <v>250</v>
      </c>
      <c r="K114" s="15">
        <v>250</v>
      </c>
      <c r="L114" s="16"/>
    </row>
    <row r="115" spans="1:16" ht="53.25" customHeight="1" x14ac:dyDescent="0.25">
      <c r="A115" s="88"/>
      <c r="B115" s="98"/>
      <c r="C115" s="88"/>
      <c r="D115" s="20" t="s">
        <v>5</v>
      </c>
      <c r="E115" s="40">
        <f t="shared" si="5"/>
        <v>2369046.8000000003</v>
      </c>
      <c r="F115" s="40">
        <f>F62+F80+F100+F110+F105</f>
        <v>2369023.3000000003</v>
      </c>
      <c r="G115" s="40">
        <f>G62+G80+G100+G110+G105</f>
        <v>2369023.3000000003</v>
      </c>
      <c r="H115" s="11" t="s">
        <v>116</v>
      </c>
      <c r="I115" s="50" t="s">
        <v>62</v>
      </c>
      <c r="J115" s="50">
        <v>50</v>
      </c>
      <c r="K115" s="50">
        <v>50</v>
      </c>
      <c r="L115" s="49"/>
    </row>
    <row r="116" spans="1:16" ht="52.5" customHeight="1" x14ac:dyDescent="0.25">
      <c r="A116" s="88"/>
      <c r="B116" s="98"/>
      <c r="C116" s="88"/>
      <c r="D116" s="20" t="s">
        <v>6</v>
      </c>
      <c r="E116" s="40">
        <f t="shared" si="5"/>
        <v>413707.4</v>
      </c>
      <c r="F116" s="40">
        <f>F63+F81+F101+F111+F106+0.1</f>
        <v>413697.39999999997</v>
      </c>
      <c r="G116" s="40">
        <f>G63+G81+G101+G111+G106+0.1</f>
        <v>413697.39999999997</v>
      </c>
      <c r="H116" s="26" t="s">
        <v>169</v>
      </c>
      <c r="I116" s="43" t="s">
        <v>62</v>
      </c>
      <c r="J116" s="43">
        <v>50</v>
      </c>
      <c r="K116" s="43">
        <v>50</v>
      </c>
      <c r="L116" s="11"/>
      <c r="M116" s="58">
        <v>413797.4</v>
      </c>
      <c r="N116" s="58">
        <v>413787.4</v>
      </c>
      <c r="P116" s="60"/>
    </row>
    <row r="117" spans="1:16" ht="77.25" customHeight="1" x14ac:dyDescent="0.25">
      <c r="A117" s="88"/>
      <c r="B117" s="98"/>
      <c r="C117" s="88"/>
      <c r="D117" s="20" t="s">
        <v>7</v>
      </c>
      <c r="E117" s="40">
        <f>E64+E82+E102</f>
        <v>95000</v>
      </c>
      <c r="F117" s="40">
        <f>F64+F82+F102</f>
        <v>99242.9</v>
      </c>
      <c r="G117" s="40">
        <f>G64+G82+G102</f>
        <v>99242.9</v>
      </c>
      <c r="H117" s="4" t="s">
        <v>175</v>
      </c>
      <c r="I117" s="17" t="s">
        <v>66</v>
      </c>
      <c r="J117" s="17">
        <v>100</v>
      </c>
      <c r="K117" s="17">
        <v>100</v>
      </c>
      <c r="L117" s="16"/>
    </row>
    <row r="118" spans="1:16" ht="54.75" customHeight="1" x14ac:dyDescent="0.25">
      <c r="A118" s="88"/>
      <c r="B118" s="98"/>
      <c r="C118" s="88" t="s">
        <v>8</v>
      </c>
      <c r="D118" s="20" t="s">
        <v>3</v>
      </c>
      <c r="E118" s="40">
        <f>E83</f>
        <v>30</v>
      </c>
      <c r="F118" s="40">
        <f>F83</f>
        <v>30</v>
      </c>
      <c r="G118" s="40">
        <f>G83</f>
        <v>30</v>
      </c>
      <c r="H118" s="4" t="s">
        <v>177</v>
      </c>
      <c r="I118" s="42" t="s">
        <v>67</v>
      </c>
      <c r="J118" s="15">
        <v>5</v>
      </c>
      <c r="K118" s="15">
        <v>5</v>
      </c>
      <c r="L118" s="16"/>
    </row>
    <row r="119" spans="1:16" ht="48.75" customHeight="1" x14ac:dyDescent="0.25">
      <c r="A119" s="88"/>
      <c r="B119" s="98"/>
      <c r="C119" s="88"/>
      <c r="D119" s="20" t="s">
        <v>4</v>
      </c>
      <c r="E119" s="40">
        <f>E79</f>
        <v>0</v>
      </c>
      <c r="F119" s="40">
        <f>F79</f>
        <v>0</v>
      </c>
      <c r="G119" s="40">
        <f>G79</f>
        <v>0</v>
      </c>
      <c r="H119" s="4" t="s">
        <v>179</v>
      </c>
      <c r="I119" s="42" t="s">
        <v>62</v>
      </c>
      <c r="J119" s="15">
        <v>100</v>
      </c>
      <c r="K119" s="15">
        <v>100</v>
      </c>
      <c r="L119" s="16"/>
    </row>
    <row r="120" spans="1:16" ht="25.5" customHeight="1" x14ac:dyDescent="0.25">
      <c r="A120" s="88"/>
      <c r="B120" s="98"/>
      <c r="C120" s="88"/>
      <c r="D120" s="20" t="s">
        <v>5</v>
      </c>
      <c r="E120" s="40">
        <f t="shared" ref="E120:G127" si="6">E85</f>
        <v>0</v>
      </c>
      <c r="F120" s="40">
        <f t="shared" si="6"/>
        <v>0</v>
      </c>
      <c r="G120" s="40">
        <f t="shared" si="6"/>
        <v>0</v>
      </c>
      <c r="H120" s="84" t="s">
        <v>176</v>
      </c>
      <c r="I120" s="66" t="s">
        <v>66</v>
      </c>
      <c r="J120" s="66">
        <v>1000</v>
      </c>
      <c r="K120" s="66">
        <v>1000</v>
      </c>
      <c r="L120" s="69"/>
    </row>
    <row r="121" spans="1:16" ht="24.75" customHeight="1" x14ac:dyDescent="0.25">
      <c r="A121" s="88"/>
      <c r="B121" s="98"/>
      <c r="C121" s="88"/>
      <c r="D121" s="20" t="s">
        <v>6</v>
      </c>
      <c r="E121" s="40">
        <f t="shared" si="6"/>
        <v>30</v>
      </c>
      <c r="F121" s="40">
        <f t="shared" si="6"/>
        <v>30</v>
      </c>
      <c r="G121" s="40">
        <f t="shared" si="6"/>
        <v>30</v>
      </c>
      <c r="H121" s="84"/>
      <c r="I121" s="66"/>
      <c r="J121" s="66"/>
      <c r="K121" s="66"/>
      <c r="L121" s="96"/>
    </row>
    <row r="122" spans="1:16" ht="30" customHeight="1" x14ac:dyDescent="0.25">
      <c r="A122" s="88"/>
      <c r="B122" s="98"/>
      <c r="C122" s="88"/>
      <c r="D122" s="20" t="s">
        <v>7</v>
      </c>
      <c r="E122" s="40">
        <f t="shared" si="6"/>
        <v>0</v>
      </c>
      <c r="F122" s="40">
        <f t="shared" si="6"/>
        <v>0</v>
      </c>
      <c r="G122" s="40">
        <f t="shared" si="6"/>
        <v>0</v>
      </c>
      <c r="H122" s="84"/>
      <c r="I122" s="66"/>
      <c r="J122" s="66"/>
      <c r="K122" s="66"/>
      <c r="L122" s="70"/>
    </row>
    <row r="123" spans="1:16" ht="23.1" customHeight="1" x14ac:dyDescent="0.25">
      <c r="A123" s="88"/>
      <c r="B123" s="98"/>
      <c r="C123" s="88" t="s">
        <v>12</v>
      </c>
      <c r="D123" s="20" t="s">
        <v>3</v>
      </c>
      <c r="E123" s="40">
        <f t="shared" si="6"/>
        <v>60</v>
      </c>
      <c r="F123" s="40">
        <f t="shared" si="6"/>
        <v>60</v>
      </c>
      <c r="G123" s="40">
        <f t="shared" si="6"/>
        <v>60</v>
      </c>
      <c r="H123" s="69" t="s">
        <v>178</v>
      </c>
      <c r="I123" s="67" t="s">
        <v>66</v>
      </c>
      <c r="J123" s="67">
        <v>10</v>
      </c>
      <c r="K123" s="67">
        <v>10</v>
      </c>
      <c r="L123" s="69"/>
    </row>
    <row r="124" spans="1:16" ht="23.1" customHeight="1" x14ac:dyDescent="0.25">
      <c r="A124" s="88"/>
      <c r="B124" s="98"/>
      <c r="C124" s="88"/>
      <c r="D124" s="20" t="s">
        <v>4</v>
      </c>
      <c r="E124" s="40">
        <f t="shared" si="6"/>
        <v>0</v>
      </c>
      <c r="F124" s="40">
        <f t="shared" si="6"/>
        <v>0</v>
      </c>
      <c r="G124" s="40">
        <f t="shared" si="6"/>
        <v>0</v>
      </c>
      <c r="H124" s="96"/>
      <c r="I124" s="97"/>
      <c r="J124" s="97"/>
      <c r="K124" s="97"/>
      <c r="L124" s="96"/>
    </row>
    <row r="125" spans="1:16" ht="33.75" customHeight="1" x14ac:dyDescent="0.25">
      <c r="A125" s="88"/>
      <c r="B125" s="98"/>
      <c r="C125" s="88"/>
      <c r="D125" s="20" t="s">
        <v>5</v>
      </c>
      <c r="E125" s="40">
        <f t="shared" si="6"/>
        <v>0</v>
      </c>
      <c r="F125" s="40">
        <f t="shared" si="6"/>
        <v>0</v>
      </c>
      <c r="G125" s="40">
        <f t="shared" si="6"/>
        <v>0</v>
      </c>
      <c r="H125" s="70"/>
      <c r="I125" s="68"/>
      <c r="J125" s="68"/>
      <c r="K125" s="68"/>
      <c r="L125" s="70"/>
    </row>
    <row r="126" spans="1:16" ht="33.75" customHeight="1" x14ac:dyDescent="0.25">
      <c r="A126" s="88"/>
      <c r="B126" s="98"/>
      <c r="C126" s="88"/>
      <c r="D126" s="20" t="s">
        <v>6</v>
      </c>
      <c r="E126" s="40">
        <f t="shared" si="6"/>
        <v>60</v>
      </c>
      <c r="F126" s="40">
        <f t="shared" si="6"/>
        <v>60</v>
      </c>
      <c r="G126" s="40">
        <f t="shared" si="6"/>
        <v>60</v>
      </c>
      <c r="H126" s="69" t="s">
        <v>180</v>
      </c>
      <c r="I126" s="67" t="s">
        <v>67</v>
      </c>
      <c r="J126" s="67">
        <v>38</v>
      </c>
      <c r="K126" s="67">
        <v>38</v>
      </c>
      <c r="L126" s="69"/>
    </row>
    <row r="127" spans="1:16" ht="40.5" customHeight="1" x14ac:dyDescent="0.25">
      <c r="A127" s="88"/>
      <c r="B127" s="98"/>
      <c r="C127" s="88"/>
      <c r="D127" s="20" t="s">
        <v>7</v>
      </c>
      <c r="E127" s="40">
        <f t="shared" si="6"/>
        <v>0</v>
      </c>
      <c r="F127" s="40">
        <f t="shared" si="6"/>
        <v>0</v>
      </c>
      <c r="G127" s="40">
        <f t="shared" si="6"/>
        <v>0</v>
      </c>
      <c r="H127" s="70"/>
      <c r="I127" s="68"/>
      <c r="J127" s="68"/>
      <c r="K127" s="68"/>
      <c r="L127" s="70"/>
    </row>
    <row r="128" spans="1:16" ht="23.1" customHeight="1" x14ac:dyDescent="0.25">
      <c r="A128" s="88"/>
      <c r="B128" s="98"/>
      <c r="C128" s="88" t="s">
        <v>10</v>
      </c>
      <c r="D128" s="20" t="s">
        <v>3</v>
      </c>
      <c r="E128" s="40">
        <f t="shared" ref="E128:G129" si="7">E113+E118+E123</f>
        <v>3268475.2</v>
      </c>
      <c r="F128" s="40">
        <f>F113+F118+F123</f>
        <v>3272605.6</v>
      </c>
      <c r="G128" s="40">
        <f>G113+G118+G123</f>
        <v>3272605.6</v>
      </c>
      <c r="H128" s="87" t="s">
        <v>181</v>
      </c>
      <c r="I128" s="66" t="s">
        <v>182</v>
      </c>
      <c r="J128" s="66">
        <v>1</v>
      </c>
      <c r="K128" s="66">
        <v>1</v>
      </c>
      <c r="L128" s="87" t="s">
        <v>188</v>
      </c>
    </row>
    <row r="129" spans="1:12" ht="23.1" customHeight="1" x14ac:dyDescent="0.25">
      <c r="A129" s="88"/>
      <c r="B129" s="98"/>
      <c r="C129" s="88"/>
      <c r="D129" s="20" t="s">
        <v>4</v>
      </c>
      <c r="E129" s="40">
        <f t="shared" si="7"/>
        <v>390630.99999999994</v>
      </c>
      <c r="F129" s="40">
        <f t="shared" si="7"/>
        <v>390552.09999999992</v>
      </c>
      <c r="G129" s="40">
        <f t="shared" si="7"/>
        <v>390552.09999999992</v>
      </c>
      <c r="H129" s="87"/>
      <c r="I129" s="66"/>
      <c r="J129" s="66"/>
      <c r="K129" s="66"/>
      <c r="L129" s="87"/>
    </row>
    <row r="130" spans="1:12" ht="23.1" customHeight="1" x14ac:dyDescent="0.25">
      <c r="A130" s="88"/>
      <c r="B130" s="98"/>
      <c r="C130" s="88"/>
      <c r="D130" s="20" t="s">
        <v>5</v>
      </c>
      <c r="E130" s="40">
        <f t="shared" ref="E130:G132" si="8">E115+E120+E125</f>
        <v>2369046.8000000003</v>
      </c>
      <c r="F130" s="40">
        <f t="shared" si="8"/>
        <v>2369023.3000000003</v>
      </c>
      <c r="G130" s="40">
        <f t="shared" si="8"/>
        <v>2369023.3000000003</v>
      </c>
      <c r="H130" s="87"/>
      <c r="I130" s="66"/>
      <c r="J130" s="66"/>
      <c r="K130" s="66"/>
      <c r="L130" s="87"/>
    </row>
    <row r="131" spans="1:12" ht="23.1" customHeight="1" x14ac:dyDescent="0.25">
      <c r="A131" s="88"/>
      <c r="B131" s="98"/>
      <c r="C131" s="88"/>
      <c r="D131" s="20" t="s">
        <v>6</v>
      </c>
      <c r="E131" s="40">
        <f t="shared" si="8"/>
        <v>413797.4</v>
      </c>
      <c r="F131" s="40">
        <f>F116+F121+F126</f>
        <v>413787.39999999997</v>
      </c>
      <c r="G131" s="40">
        <f>G116+G121+G126</f>
        <v>413787.39999999997</v>
      </c>
      <c r="H131" s="87"/>
      <c r="I131" s="66"/>
      <c r="J131" s="66"/>
      <c r="K131" s="66"/>
      <c r="L131" s="87"/>
    </row>
    <row r="132" spans="1:12" ht="23.1" customHeight="1" x14ac:dyDescent="0.25">
      <c r="A132" s="88"/>
      <c r="B132" s="98"/>
      <c r="C132" s="88"/>
      <c r="D132" s="20" t="s">
        <v>7</v>
      </c>
      <c r="E132" s="40">
        <f t="shared" si="8"/>
        <v>95000</v>
      </c>
      <c r="F132" s="40">
        <f t="shared" si="8"/>
        <v>99242.9</v>
      </c>
      <c r="G132" s="40">
        <f t="shared" si="8"/>
        <v>99242.9</v>
      </c>
      <c r="H132" s="87"/>
      <c r="I132" s="66"/>
      <c r="J132" s="66"/>
      <c r="K132" s="66"/>
      <c r="L132" s="87"/>
    </row>
    <row r="133" spans="1:12" ht="38.25" customHeight="1" x14ac:dyDescent="0.25">
      <c r="A133" s="77" t="s">
        <v>11</v>
      </c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</row>
    <row r="134" spans="1:12" ht="26.25" customHeight="1" x14ac:dyDescent="0.25">
      <c r="A134" s="79" t="s">
        <v>13</v>
      </c>
      <c r="B134" s="81" t="s">
        <v>154</v>
      </c>
      <c r="C134" s="74" t="s">
        <v>9</v>
      </c>
      <c r="D134" s="5" t="s">
        <v>3</v>
      </c>
      <c r="E134" s="39">
        <f>SUM(E135:E138)</f>
        <v>226873.1</v>
      </c>
      <c r="F134" s="39">
        <f>SUM(F135:F138)</f>
        <v>227321.60000000001</v>
      </c>
      <c r="G134" s="39">
        <f>SUM(G135:G138)</f>
        <v>227321.60000000001</v>
      </c>
      <c r="H134" s="93" t="s">
        <v>117</v>
      </c>
      <c r="I134" s="76" t="s">
        <v>62</v>
      </c>
      <c r="J134" s="76">
        <v>88.1</v>
      </c>
      <c r="K134" s="76">
        <v>95.6</v>
      </c>
      <c r="L134" s="99"/>
    </row>
    <row r="135" spans="1:12" ht="26.25" customHeight="1" x14ac:dyDescent="0.25">
      <c r="A135" s="79"/>
      <c r="B135" s="81"/>
      <c r="C135" s="74"/>
      <c r="D135" s="5" t="s">
        <v>4</v>
      </c>
      <c r="E135" s="39">
        <v>0</v>
      </c>
      <c r="F135" s="39">
        <v>0</v>
      </c>
      <c r="G135" s="39">
        <v>0</v>
      </c>
      <c r="H135" s="93"/>
      <c r="I135" s="76"/>
      <c r="J135" s="76"/>
      <c r="K135" s="76"/>
      <c r="L135" s="99"/>
    </row>
    <row r="136" spans="1:12" ht="26.25" customHeight="1" x14ac:dyDescent="0.25">
      <c r="A136" s="79"/>
      <c r="B136" s="81"/>
      <c r="C136" s="74"/>
      <c r="D136" s="5" t="s">
        <v>5</v>
      </c>
      <c r="E136" s="63">
        <v>77922.5</v>
      </c>
      <c r="F136" s="63">
        <v>77922.5</v>
      </c>
      <c r="G136" s="63">
        <f>F136</f>
        <v>77922.5</v>
      </c>
      <c r="H136" s="84" t="s">
        <v>118</v>
      </c>
      <c r="I136" s="66" t="s">
        <v>67</v>
      </c>
      <c r="J136" s="66">
        <v>1250</v>
      </c>
      <c r="K136" s="66">
        <v>1500</v>
      </c>
      <c r="L136" s="99"/>
    </row>
    <row r="137" spans="1:12" ht="26.25" customHeight="1" x14ac:dyDescent="0.25">
      <c r="A137" s="79"/>
      <c r="B137" s="81"/>
      <c r="C137" s="74"/>
      <c r="D137" s="5" t="s">
        <v>6</v>
      </c>
      <c r="E137" s="63">
        <v>139450.6</v>
      </c>
      <c r="F137" s="63">
        <v>139450.6</v>
      </c>
      <c r="G137" s="63">
        <f>F137</f>
        <v>139450.6</v>
      </c>
      <c r="H137" s="84"/>
      <c r="I137" s="66"/>
      <c r="J137" s="66"/>
      <c r="K137" s="66"/>
      <c r="L137" s="99"/>
    </row>
    <row r="138" spans="1:12" ht="26.25" customHeight="1" x14ac:dyDescent="0.25">
      <c r="A138" s="79"/>
      <c r="B138" s="81"/>
      <c r="C138" s="74"/>
      <c r="D138" s="5" t="s">
        <v>7</v>
      </c>
      <c r="E138" s="63">
        <v>9500</v>
      </c>
      <c r="F138" s="63">
        <v>9948.5</v>
      </c>
      <c r="G138" s="63">
        <v>9948.5</v>
      </c>
      <c r="H138" s="84"/>
      <c r="I138" s="66"/>
      <c r="J138" s="66"/>
      <c r="K138" s="66"/>
      <c r="L138" s="99"/>
    </row>
    <row r="139" spans="1:12" ht="26.25" customHeight="1" x14ac:dyDescent="0.25">
      <c r="A139" s="79"/>
      <c r="B139" s="81"/>
      <c r="C139" s="74" t="s">
        <v>8</v>
      </c>
      <c r="D139" s="5" t="s">
        <v>3</v>
      </c>
      <c r="E139" s="39">
        <f>SUM(E140:E143)</f>
        <v>329248.3</v>
      </c>
      <c r="F139" s="39">
        <f>SUM(F140:F143)</f>
        <v>330754.3</v>
      </c>
      <c r="G139" s="39">
        <f>SUM(G140:G143)</f>
        <v>330754.3</v>
      </c>
      <c r="H139" s="84"/>
      <c r="I139" s="66"/>
      <c r="J139" s="66"/>
      <c r="K139" s="66"/>
      <c r="L139" s="99"/>
    </row>
    <row r="140" spans="1:12" ht="26.25" customHeight="1" x14ac:dyDescent="0.25">
      <c r="A140" s="79"/>
      <c r="B140" s="81"/>
      <c r="C140" s="74"/>
      <c r="D140" s="5" t="s">
        <v>4</v>
      </c>
      <c r="E140" s="63">
        <v>0</v>
      </c>
      <c r="F140" s="63">
        <v>0</v>
      </c>
      <c r="G140" s="63">
        <f>F140</f>
        <v>0</v>
      </c>
      <c r="H140" s="84" t="s">
        <v>119</v>
      </c>
      <c r="I140" s="66" t="s">
        <v>67</v>
      </c>
      <c r="J140" s="66">
        <v>3900</v>
      </c>
      <c r="K140" s="66">
        <v>3900</v>
      </c>
      <c r="L140" s="99"/>
    </row>
    <row r="141" spans="1:12" ht="26.25" customHeight="1" x14ac:dyDescent="0.25">
      <c r="A141" s="79"/>
      <c r="B141" s="81"/>
      <c r="C141" s="74"/>
      <c r="D141" s="5" t="s">
        <v>5</v>
      </c>
      <c r="E141" s="63">
        <v>177128</v>
      </c>
      <c r="F141" s="63">
        <v>177128</v>
      </c>
      <c r="G141" s="63">
        <f>F141</f>
        <v>177128</v>
      </c>
      <c r="H141" s="84"/>
      <c r="I141" s="66"/>
      <c r="J141" s="66"/>
      <c r="K141" s="66"/>
      <c r="L141" s="99"/>
    </row>
    <row r="142" spans="1:12" ht="26.25" customHeight="1" x14ac:dyDescent="0.25">
      <c r="A142" s="79"/>
      <c r="B142" s="81"/>
      <c r="C142" s="74"/>
      <c r="D142" s="5" t="s">
        <v>6</v>
      </c>
      <c r="E142" s="63">
        <v>76120.3</v>
      </c>
      <c r="F142" s="63">
        <v>76120.3</v>
      </c>
      <c r="G142" s="63">
        <f>F142</f>
        <v>76120.3</v>
      </c>
      <c r="H142" s="84" t="s">
        <v>122</v>
      </c>
      <c r="I142" s="66" t="s">
        <v>101</v>
      </c>
      <c r="J142" s="66">
        <v>5.2</v>
      </c>
      <c r="K142" s="66">
        <v>5.2</v>
      </c>
      <c r="L142" s="99"/>
    </row>
    <row r="143" spans="1:12" ht="26.25" customHeight="1" x14ac:dyDescent="0.25">
      <c r="A143" s="79"/>
      <c r="B143" s="81"/>
      <c r="C143" s="74"/>
      <c r="D143" s="5" t="s">
        <v>7</v>
      </c>
      <c r="E143" s="63">
        <v>76000</v>
      </c>
      <c r="F143" s="63">
        <v>77506</v>
      </c>
      <c r="G143" s="63">
        <f>F143</f>
        <v>77506</v>
      </c>
      <c r="H143" s="84"/>
      <c r="I143" s="66"/>
      <c r="J143" s="66"/>
      <c r="K143" s="66"/>
      <c r="L143" s="99"/>
    </row>
    <row r="144" spans="1:12" ht="26.25" customHeight="1" x14ac:dyDescent="0.25">
      <c r="A144" s="79"/>
      <c r="B144" s="81"/>
      <c r="C144" s="74" t="s">
        <v>12</v>
      </c>
      <c r="D144" s="5" t="s">
        <v>3</v>
      </c>
      <c r="E144" s="62">
        <f>SUM(E145:E148)</f>
        <v>36385.5</v>
      </c>
      <c r="F144" s="62">
        <f>SUM(F145:F148)</f>
        <v>36385.5</v>
      </c>
      <c r="G144" s="62">
        <f>SUM(G145:G148)</f>
        <v>36385.5</v>
      </c>
      <c r="H144" s="84"/>
      <c r="I144" s="66"/>
      <c r="J144" s="66"/>
      <c r="K144" s="66"/>
      <c r="L144" s="99"/>
    </row>
    <row r="145" spans="1:12" ht="26.25" customHeight="1" x14ac:dyDescent="0.25">
      <c r="A145" s="79"/>
      <c r="B145" s="81"/>
      <c r="C145" s="74"/>
      <c r="D145" s="5" t="s">
        <v>4</v>
      </c>
      <c r="E145" s="61">
        <v>0</v>
      </c>
      <c r="F145" s="61">
        <v>0</v>
      </c>
      <c r="G145" s="61">
        <v>0</v>
      </c>
      <c r="H145" s="84"/>
      <c r="I145" s="66"/>
      <c r="J145" s="66"/>
      <c r="K145" s="66"/>
      <c r="L145" s="99"/>
    </row>
    <row r="146" spans="1:12" ht="26.25" customHeight="1" x14ac:dyDescent="0.25">
      <c r="A146" s="79"/>
      <c r="B146" s="81"/>
      <c r="C146" s="74"/>
      <c r="D146" s="5" t="s">
        <v>5</v>
      </c>
      <c r="E146" s="61">
        <v>2410.9</v>
      </c>
      <c r="F146" s="61">
        <v>2410.9</v>
      </c>
      <c r="G146" s="61">
        <f>F146</f>
        <v>2410.9</v>
      </c>
      <c r="H146" s="84"/>
      <c r="I146" s="66"/>
      <c r="J146" s="66"/>
      <c r="K146" s="66"/>
      <c r="L146" s="99"/>
    </row>
    <row r="147" spans="1:12" ht="26.25" customHeight="1" x14ac:dyDescent="0.25">
      <c r="A147" s="79"/>
      <c r="B147" s="81"/>
      <c r="C147" s="74"/>
      <c r="D147" s="5" t="s">
        <v>6</v>
      </c>
      <c r="E147" s="61">
        <v>33974.6</v>
      </c>
      <c r="F147" s="61">
        <v>33974.6</v>
      </c>
      <c r="G147" s="61">
        <f>F147</f>
        <v>33974.6</v>
      </c>
      <c r="H147" s="84" t="s">
        <v>185</v>
      </c>
      <c r="I147" s="66" t="s">
        <v>62</v>
      </c>
      <c r="J147" s="66">
        <v>21</v>
      </c>
      <c r="K147" s="66">
        <v>34.86</v>
      </c>
      <c r="L147" s="99"/>
    </row>
    <row r="148" spans="1:12" ht="26.25" customHeight="1" x14ac:dyDescent="0.25">
      <c r="A148" s="79"/>
      <c r="B148" s="81"/>
      <c r="C148" s="74"/>
      <c r="D148" s="5" t="s">
        <v>7</v>
      </c>
      <c r="E148" s="61">
        <v>0</v>
      </c>
      <c r="F148" s="61">
        <v>0</v>
      </c>
      <c r="G148" s="61">
        <v>0</v>
      </c>
      <c r="H148" s="84"/>
      <c r="I148" s="66"/>
      <c r="J148" s="66"/>
      <c r="K148" s="66"/>
      <c r="L148" s="99"/>
    </row>
    <row r="149" spans="1:12" ht="26.25" customHeight="1" x14ac:dyDescent="0.25">
      <c r="A149" s="79"/>
      <c r="B149" s="81"/>
      <c r="C149" s="74" t="s">
        <v>10</v>
      </c>
      <c r="D149" s="8" t="s">
        <v>3</v>
      </c>
      <c r="E149" s="63">
        <f>E134+E139+E144</f>
        <v>592506.9</v>
      </c>
      <c r="F149" s="63">
        <f>F134+F139+F144</f>
        <v>594461.4</v>
      </c>
      <c r="G149" s="63">
        <f>G134+G139+G144</f>
        <v>594461.4</v>
      </c>
      <c r="H149" s="84"/>
      <c r="I149" s="66"/>
      <c r="J149" s="66"/>
      <c r="K149" s="66"/>
      <c r="L149" s="99"/>
    </row>
    <row r="150" spans="1:12" ht="26.25" customHeight="1" x14ac:dyDescent="0.25">
      <c r="A150" s="79"/>
      <c r="B150" s="81"/>
      <c r="C150" s="74"/>
      <c r="D150" s="8" t="s">
        <v>4</v>
      </c>
      <c r="E150" s="63">
        <f>E135+E140+E145</f>
        <v>0</v>
      </c>
      <c r="F150" s="63">
        <f t="shared" ref="F150:G152" si="9">F135+F140+F145</f>
        <v>0</v>
      </c>
      <c r="G150" s="63">
        <f t="shared" si="9"/>
        <v>0</v>
      </c>
      <c r="H150" s="84"/>
      <c r="I150" s="66"/>
      <c r="J150" s="66"/>
      <c r="K150" s="66"/>
      <c r="L150" s="99"/>
    </row>
    <row r="151" spans="1:12" ht="26.25" customHeight="1" x14ac:dyDescent="0.25">
      <c r="A151" s="79"/>
      <c r="B151" s="81"/>
      <c r="C151" s="74"/>
      <c r="D151" s="8" t="s">
        <v>5</v>
      </c>
      <c r="E151" s="63">
        <f>E136+E141+E146</f>
        <v>257461.4</v>
      </c>
      <c r="F151" s="63">
        <f t="shared" si="9"/>
        <v>257461.4</v>
      </c>
      <c r="G151" s="63">
        <f t="shared" si="9"/>
        <v>257461.4</v>
      </c>
      <c r="H151" s="100" t="s">
        <v>155</v>
      </c>
      <c r="I151" s="66" t="s">
        <v>62</v>
      </c>
      <c r="J151" s="66">
        <v>20</v>
      </c>
      <c r="K151" s="66">
        <v>20</v>
      </c>
      <c r="L151" s="99"/>
    </row>
    <row r="152" spans="1:12" ht="26.25" customHeight="1" x14ac:dyDescent="0.25">
      <c r="A152" s="79"/>
      <c r="B152" s="81"/>
      <c r="C152" s="74"/>
      <c r="D152" s="8" t="s">
        <v>6</v>
      </c>
      <c r="E152" s="63">
        <f>E137+E142+E147</f>
        <v>249545.50000000003</v>
      </c>
      <c r="F152" s="63">
        <f t="shared" si="9"/>
        <v>249545.50000000003</v>
      </c>
      <c r="G152" s="63">
        <f t="shared" si="9"/>
        <v>249545.50000000003</v>
      </c>
      <c r="H152" s="100"/>
      <c r="I152" s="66"/>
      <c r="J152" s="66"/>
      <c r="K152" s="66"/>
      <c r="L152" s="99"/>
    </row>
    <row r="153" spans="1:12" ht="26.25" customHeight="1" x14ac:dyDescent="0.25">
      <c r="A153" s="79"/>
      <c r="B153" s="81"/>
      <c r="C153" s="74"/>
      <c r="D153" s="8" t="s">
        <v>7</v>
      </c>
      <c r="E153" s="63">
        <f>E138+E143+E148</f>
        <v>85500</v>
      </c>
      <c r="F153" s="63">
        <f>F138+F143+F148</f>
        <v>87454.5</v>
      </c>
      <c r="G153" s="63">
        <f>G138+G143+G148</f>
        <v>87454.5</v>
      </c>
      <c r="H153" s="100"/>
      <c r="I153" s="66"/>
      <c r="J153" s="66"/>
      <c r="K153" s="66"/>
      <c r="L153" s="99"/>
    </row>
    <row r="154" spans="1:12" ht="33" customHeight="1" x14ac:dyDescent="0.25">
      <c r="A154" s="79" t="s">
        <v>14</v>
      </c>
      <c r="B154" s="81" t="s">
        <v>21</v>
      </c>
      <c r="C154" s="74" t="s">
        <v>9</v>
      </c>
      <c r="D154" s="5" t="s">
        <v>3</v>
      </c>
      <c r="E154" s="39">
        <f>SUM(E155:E158)</f>
        <v>49903.9</v>
      </c>
      <c r="F154" s="39">
        <f>SUM(F155:F158)</f>
        <v>50257</v>
      </c>
      <c r="G154" s="39">
        <f>SUM(G155:G158)</f>
        <v>50257</v>
      </c>
      <c r="H154" s="75" t="s">
        <v>123</v>
      </c>
      <c r="I154" s="76" t="s">
        <v>62</v>
      </c>
      <c r="J154" s="76">
        <v>100</v>
      </c>
      <c r="K154" s="76">
        <v>100</v>
      </c>
      <c r="L154" s="99"/>
    </row>
    <row r="155" spans="1:12" ht="31.5" customHeight="1" x14ac:dyDescent="0.25">
      <c r="A155" s="79"/>
      <c r="B155" s="81"/>
      <c r="C155" s="74"/>
      <c r="D155" s="5" t="s">
        <v>4</v>
      </c>
      <c r="E155" s="39">
        <v>0</v>
      </c>
      <c r="F155" s="39">
        <v>0</v>
      </c>
      <c r="G155" s="39">
        <f>F155</f>
        <v>0</v>
      </c>
      <c r="H155" s="75"/>
      <c r="I155" s="76"/>
      <c r="J155" s="76"/>
      <c r="K155" s="76"/>
      <c r="L155" s="99"/>
    </row>
    <row r="156" spans="1:12" ht="36" customHeight="1" x14ac:dyDescent="0.25">
      <c r="A156" s="79"/>
      <c r="B156" s="81"/>
      <c r="C156" s="74"/>
      <c r="D156" s="5" t="s">
        <v>5</v>
      </c>
      <c r="E156" s="39">
        <v>9816</v>
      </c>
      <c r="F156" s="39">
        <v>9816</v>
      </c>
      <c r="G156" s="39">
        <f>F156</f>
        <v>9816</v>
      </c>
      <c r="H156" s="75"/>
      <c r="I156" s="76"/>
      <c r="J156" s="76"/>
      <c r="K156" s="76"/>
      <c r="L156" s="99"/>
    </row>
    <row r="157" spans="1:12" ht="21.95" customHeight="1" x14ac:dyDescent="0.25">
      <c r="A157" s="79"/>
      <c r="B157" s="81"/>
      <c r="C157" s="74"/>
      <c r="D157" s="5" t="s">
        <v>6</v>
      </c>
      <c r="E157" s="63">
        <v>5087.8999999999996</v>
      </c>
      <c r="F157" s="63">
        <v>5087.8</v>
      </c>
      <c r="G157" s="39">
        <v>5087.8</v>
      </c>
      <c r="H157" s="75" t="s">
        <v>124</v>
      </c>
      <c r="I157" s="66" t="s">
        <v>62</v>
      </c>
      <c r="J157" s="66">
        <v>100</v>
      </c>
      <c r="K157" s="66">
        <v>101.8</v>
      </c>
      <c r="L157" s="87" t="s">
        <v>199</v>
      </c>
    </row>
    <row r="158" spans="1:12" ht="21.95" customHeight="1" x14ac:dyDescent="0.25">
      <c r="A158" s="79"/>
      <c r="B158" s="81"/>
      <c r="C158" s="74"/>
      <c r="D158" s="5" t="s">
        <v>7</v>
      </c>
      <c r="E158" s="63">
        <v>35000</v>
      </c>
      <c r="F158" s="63">
        <v>35353.199999999997</v>
      </c>
      <c r="G158" s="39">
        <f>F158</f>
        <v>35353.199999999997</v>
      </c>
      <c r="H158" s="75"/>
      <c r="I158" s="66"/>
      <c r="J158" s="66"/>
      <c r="K158" s="66"/>
      <c r="L158" s="87"/>
    </row>
    <row r="159" spans="1:12" ht="34.5" customHeight="1" x14ac:dyDescent="0.25">
      <c r="A159" s="79"/>
      <c r="B159" s="81"/>
      <c r="C159" s="74" t="s">
        <v>8</v>
      </c>
      <c r="D159" s="5" t="s">
        <v>3</v>
      </c>
      <c r="E159" s="39">
        <f>SUM(E160:E163)</f>
        <v>61.1</v>
      </c>
      <c r="F159" s="39">
        <f>SUM(F160:F163)</f>
        <v>61.1</v>
      </c>
      <c r="G159" s="39">
        <f>SUM(G160:G163)</f>
        <v>61.1</v>
      </c>
      <c r="H159" s="75"/>
      <c r="I159" s="66"/>
      <c r="J159" s="66"/>
      <c r="K159" s="66"/>
      <c r="L159" s="87"/>
    </row>
    <row r="160" spans="1:12" ht="23.1" customHeight="1" x14ac:dyDescent="0.25">
      <c r="A160" s="79"/>
      <c r="B160" s="81"/>
      <c r="C160" s="74"/>
      <c r="D160" s="5" t="s">
        <v>4</v>
      </c>
      <c r="E160" s="39">
        <v>0</v>
      </c>
      <c r="F160" s="39">
        <v>0</v>
      </c>
      <c r="G160" s="39">
        <f>F160</f>
        <v>0</v>
      </c>
      <c r="H160" s="75" t="s">
        <v>125</v>
      </c>
      <c r="I160" s="76" t="s">
        <v>62</v>
      </c>
      <c r="J160" s="76">
        <v>30</v>
      </c>
      <c r="K160" s="76">
        <v>37</v>
      </c>
      <c r="L160" s="87" t="s">
        <v>166</v>
      </c>
    </row>
    <row r="161" spans="1:15" ht="23.1" customHeight="1" x14ac:dyDescent="0.25">
      <c r="A161" s="79"/>
      <c r="B161" s="81"/>
      <c r="C161" s="74"/>
      <c r="D161" s="5" t="s">
        <v>5</v>
      </c>
      <c r="E161" s="39">
        <v>0</v>
      </c>
      <c r="F161" s="39">
        <v>0</v>
      </c>
      <c r="G161" s="39">
        <f>F161</f>
        <v>0</v>
      </c>
      <c r="H161" s="75"/>
      <c r="I161" s="76"/>
      <c r="J161" s="76"/>
      <c r="K161" s="76"/>
      <c r="L161" s="87"/>
    </row>
    <row r="162" spans="1:15" ht="23.1" customHeight="1" x14ac:dyDescent="0.25">
      <c r="A162" s="79"/>
      <c r="B162" s="81"/>
      <c r="C162" s="74"/>
      <c r="D162" s="5" t="s">
        <v>6</v>
      </c>
      <c r="E162" s="39">
        <v>61.1</v>
      </c>
      <c r="F162" s="39">
        <v>61.1</v>
      </c>
      <c r="G162" s="39">
        <f>F162</f>
        <v>61.1</v>
      </c>
      <c r="H162" s="75"/>
      <c r="I162" s="76"/>
      <c r="J162" s="76"/>
      <c r="K162" s="76"/>
      <c r="L162" s="87"/>
    </row>
    <row r="163" spans="1:15" ht="23.1" customHeight="1" x14ac:dyDescent="0.25">
      <c r="A163" s="79"/>
      <c r="B163" s="81"/>
      <c r="C163" s="74"/>
      <c r="D163" s="5" t="s">
        <v>7</v>
      </c>
      <c r="E163" s="39">
        <v>0</v>
      </c>
      <c r="F163" s="39">
        <v>0</v>
      </c>
      <c r="G163" s="39">
        <f>F163</f>
        <v>0</v>
      </c>
      <c r="H163" s="47"/>
      <c r="I163" s="46"/>
      <c r="J163" s="46"/>
      <c r="K163" s="46"/>
      <c r="L163" s="42"/>
    </row>
    <row r="164" spans="1:15" ht="23.25" customHeight="1" x14ac:dyDescent="0.25">
      <c r="A164" s="79"/>
      <c r="B164" s="81"/>
      <c r="C164" s="74" t="s">
        <v>10</v>
      </c>
      <c r="D164" s="8" t="s">
        <v>3</v>
      </c>
      <c r="E164" s="39">
        <f t="shared" ref="E164:G165" si="10">E154+E159</f>
        <v>49965</v>
      </c>
      <c r="F164" s="39">
        <f t="shared" si="10"/>
        <v>50318.1</v>
      </c>
      <c r="G164" s="39">
        <f t="shared" si="10"/>
        <v>50318.1</v>
      </c>
      <c r="H164" s="16"/>
      <c r="I164" s="15"/>
      <c r="J164" s="15"/>
      <c r="K164" s="15"/>
      <c r="L164" s="42"/>
    </row>
    <row r="165" spans="1:15" ht="34.5" customHeight="1" x14ac:dyDescent="0.25">
      <c r="A165" s="79"/>
      <c r="B165" s="81"/>
      <c r="C165" s="74"/>
      <c r="D165" s="8" t="s">
        <v>4</v>
      </c>
      <c r="E165" s="39">
        <f t="shared" si="10"/>
        <v>0</v>
      </c>
      <c r="F165" s="39">
        <f t="shared" si="10"/>
        <v>0</v>
      </c>
      <c r="G165" s="39">
        <f t="shared" si="10"/>
        <v>0</v>
      </c>
      <c r="H165" s="11" t="s">
        <v>126</v>
      </c>
      <c r="I165" s="15" t="s">
        <v>66</v>
      </c>
      <c r="J165" s="15">
        <v>5886</v>
      </c>
      <c r="K165" s="15">
        <v>5952</v>
      </c>
      <c r="L165" s="16"/>
    </row>
    <row r="166" spans="1:15" ht="74.25" customHeight="1" x14ac:dyDescent="0.25">
      <c r="A166" s="79"/>
      <c r="B166" s="81"/>
      <c r="C166" s="74"/>
      <c r="D166" s="8" t="s">
        <v>5</v>
      </c>
      <c r="E166" s="39">
        <f t="shared" ref="E166:G168" si="11">E156+E161</f>
        <v>9816</v>
      </c>
      <c r="F166" s="39">
        <f t="shared" si="11"/>
        <v>9816</v>
      </c>
      <c r="G166" s="39">
        <f t="shared" si="11"/>
        <v>9816</v>
      </c>
      <c r="H166" s="11" t="s">
        <v>164</v>
      </c>
      <c r="I166" s="15" t="s">
        <v>67</v>
      </c>
      <c r="J166" s="15">
        <v>1</v>
      </c>
      <c r="K166" s="15">
        <v>1</v>
      </c>
      <c r="L166" s="54" t="s">
        <v>196</v>
      </c>
    </row>
    <row r="167" spans="1:15" ht="23.1" customHeight="1" x14ac:dyDescent="0.25">
      <c r="A167" s="79"/>
      <c r="B167" s="81"/>
      <c r="C167" s="74"/>
      <c r="D167" s="8" t="s">
        <v>6</v>
      </c>
      <c r="E167" s="39">
        <f t="shared" si="11"/>
        <v>5149</v>
      </c>
      <c r="F167" s="39">
        <f t="shared" si="11"/>
        <v>5148.9000000000005</v>
      </c>
      <c r="G167" s="39">
        <f>G157+G162</f>
        <v>5148.9000000000005</v>
      </c>
      <c r="H167" s="11"/>
      <c r="I167" s="15"/>
      <c r="J167" s="15"/>
      <c r="K167" s="15"/>
      <c r="L167" s="16"/>
      <c r="O167" s="58">
        <v>5148.8999999999996</v>
      </c>
    </row>
    <row r="168" spans="1:15" ht="23.1" customHeight="1" x14ac:dyDescent="0.25">
      <c r="A168" s="79"/>
      <c r="B168" s="81"/>
      <c r="C168" s="74"/>
      <c r="D168" s="8" t="s">
        <v>7</v>
      </c>
      <c r="E168" s="39">
        <f t="shared" si="11"/>
        <v>35000</v>
      </c>
      <c r="F168" s="39">
        <f t="shared" si="11"/>
        <v>35353.199999999997</v>
      </c>
      <c r="G168" s="39">
        <f t="shared" si="11"/>
        <v>35353.199999999997</v>
      </c>
      <c r="H168" s="11"/>
      <c r="I168" s="15"/>
      <c r="J168" s="15"/>
      <c r="K168" s="15"/>
      <c r="L168" s="16"/>
    </row>
    <row r="169" spans="1:15" ht="23.1" customHeight="1" x14ac:dyDescent="0.25">
      <c r="A169" s="79" t="s">
        <v>15</v>
      </c>
      <c r="B169" s="81" t="s">
        <v>36</v>
      </c>
      <c r="C169" s="74" t="s">
        <v>9</v>
      </c>
      <c r="D169" s="5" t="s">
        <v>3</v>
      </c>
      <c r="E169" s="39">
        <f>SUM(E170:E173)</f>
        <v>1478</v>
      </c>
      <c r="F169" s="39">
        <f>SUM(F170:F173)</f>
        <v>1477.9</v>
      </c>
      <c r="G169" s="39">
        <f>SUM(G170:G173)</f>
        <v>1477.9</v>
      </c>
      <c r="H169" s="93" t="s">
        <v>120</v>
      </c>
      <c r="I169" s="76" t="s">
        <v>67</v>
      </c>
      <c r="J169" s="76">
        <v>90</v>
      </c>
      <c r="K169" s="76">
        <v>90</v>
      </c>
      <c r="L169" s="87"/>
      <c r="N169" s="58">
        <v>1477.9</v>
      </c>
      <c r="O169" s="58">
        <v>1477.9</v>
      </c>
    </row>
    <row r="170" spans="1:15" ht="23.1" customHeight="1" x14ac:dyDescent="0.25">
      <c r="A170" s="79"/>
      <c r="B170" s="81"/>
      <c r="C170" s="74"/>
      <c r="D170" s="5" t="s">
        <v>4</v>
      </c>
      <c r="E170" s="39">
        <v>0</v>
      </c>
      <c r="F170" s="39">
        <v>0</v>
      </c>
      <c r="G170" s="39">
        <f>F170</f>
        <v>0</v>
      </c>
      <c r="H170" s="93"/>
      <c r="I170" s="76"/>
      <c r="J170" s="76"/>
      <c r="K170" s="76"/>
      <c r="L170" s="87"/>
    </row>
    <row r="171" spans="1:15" ht="23.1" customHeight="1" x14ac:dyDescent="0.25">
      <c r="A171" s="79"/>
      <c r="B171" s="81"/>
      <c r="C171" s="74"/>
      <c r="D171" s="5" t="s">
        <v>5</v>
      </c>
      <c r="E171" s="39">
        <v>0</v>
      </c>
      <c r="F171" s="39">
        <v>0</v>
      </c>
      <c r="G171" s="39">
        <f>F171</f>
        <v>0</v>
      </c>
      <c r="H171" s="93"/>
      <c r="I171" s="76"/>
      <c r="J171" s="76"/>
      <c r="K171" s="76"/>
      <c r="L171" s="87"/>
    </row>
    <row r="172" spans="1:15" ht="23.1" customHeight="1" x14ac:dyDescent="0.25">
      <c r="A172" s="79"/>
      <c r="B172" s="81"/>
      <c r="C172" s="74"/>
      <c r="D172" s="5" t="s">
        <v>6</v>
      </c>
      <c r="E172" s="63">
        <v>1478</v>
      </c>
      <c r="F172" s="63">
        <v>1477.9</v>
      </c>
      <c r="G172" s="39">
        <f>F172</f>
        <v>1477.9</v>
      </c>
      <c r="H172" s="93"/>
      <c r="I172" s="76"/>
      <c r="J172" s="76"/>
      <c r="K172" s="76"/>
      <c r="L172" s="87"/>
      <c r="N172" s="58">
        <v>1477.9</v>
      </c>
      <c r="O172" s="58">
        <v>1477.9</v>
      </c>
    </row>
    <row r="173" spans="1:15" ht="67.5" customHeight="1" x14ac:dyDescent="0.25">
      <c r="A173" s="79"/>
      <c r="B173" s="81"/>
      <c r="C173" s="74"/>
      <c r="D173" s="5" t="s">
        <v>7</v>
      </c>
      <c r="E173" s="39">
        <v>0</v>
      </c>
      <c r="F173" s="39">
        <v>0</v>
      </c>
      <c r="G173" s="39">
        <f>F173</f>
        <v>0</v>
      </c>
      <c r="H173" s="93"/>
      <c r="I173" s="76"/>
      <c r="J173" s="76"/>
      <c r="K173" s="76"/>
      <c r="L173" s="87"/>
    </row>
    <row r="174" spans="1:15" ht="23.1" customHeight="1" x14ac:dyDescent="0.25">
      <c r="A174" s="79" t="s">
        <v>16</v>
      </c>
      <c r="B174" s="101" t="s">
        <v>17</v>
      </c>
      <c r="C174" s="74" t="s">
        <v>9</v>
      </c>
      <c r="D174" s="5" t="s">
        <v>3</v>
      </c>
      <c r="E174" s="63">
        <f>SUM(E175:E178)</f>
        <v>5141.5</v>
      </c>
      <c r="F174" s="63">
        <f>SUM(F175:F178)</f>
        <v>5141.5</v>
      </c>
      <c r="G174" s="63">
        <f>SUM(G175:G178)</f>
        <v>5141.5</v>
      </c>
      <c r="H174" s="87" t="s">
        <v>121</v>
      </c>
      <c r="I174" s="66" t="s">
        <v>62</v>
      </c>
      <c r="J174" s="66">
        <v>70</v>
      </c>
      <c r="K174" s="66">
        <v>85</v>
      </c>
      <c r="L174" s="87"/>
    </row>
    <row r="175" spans="1:15" ht="18.75" customHeight="1" x14ac:dyDescent="0.25">
      <c r="A175" s="79"/>
      <c r="B175" s="101"/>
      <c r="C175" s="74"/>
      <c r="D175" s="5" t="s">
        <v>4</v>
      </c>
      <c r="E175" s="39">
        <v>0</v>
      </c>
      <c r="F175" s="39">
        <v>0</v>
      </c>
      <c r="G175" s="39">
        <f>F175</f>
        <v>0</v>
      </c>
      <c r="H175" s="87"/>
      <c r="I175" s="66"/>
      <c r="J175" s="66"/>
      <c r="K175" s="66"/>
      <c r="L175" s="87"/>
    </row>
    <row r="176" spans="1:15" ht="15.75" customHeight="1" x14ac:dyDescent="0.25">
      <c r="A176" s="79"/>
      <c r="B176" s="101"/>
      <c r="C176" s="74"/>
      <c r="D176" s="5" t="s">
        <v>5</v>
      </c>
      <c r="E176" s="39">
        <v>0</v>
      </c>
      <c r="F176" s="39">
        <v>0</v>
      </c>
      <c r="G176" s="39">
        <f>F176</f>
        <v>0</v>
      </c>
      <c r="H176" s="87"/>
      <c r="I176" s="66"/>
      <c r="J176" s="66"/>
      <c r="K176" s="66"/>
      <c r="L176" s="87"/>
    </row>
    <row r="177" spans="1:15" ht="23.1" customHeight="1" x14ac:dyDescent="0.25">
      <c r="A177" s="79"/>
      <c r="B177" s="101"/>
      <c r="C177" s="74"/>
      <c r="D177" s="5" t="s">
        <v>6</v>
      </c>
      <c r="E177" s="63">
        <v>5141.5</v>
      </c>
      <c r="F177" s="63">
        <v>5141.5</v>
      </c>
      <c r="G177" s="39">
        <f>F177</f>
        <v>5141.5</v>
      </c>
      <c r="H177" s="87"/>
      <c r="I177" s="66"/>
      <c r="J177" s="66"/>
      <c r="K177" s="66"/>
      <c r="L177" s="87"/>
    </row>
    <row r="178" spans="1:15" ht="23.1" customHeight="1" x14ac:dyDescent="0.25">
      <c r="A178" s="79"/>
      <c r="B178" s="101"/>
      <c r="C178" s="74"/>
      <c r="D178" s="5" t="s">
        <v>7</v>
      </c>
      <c r="E178" s="39">
        <v>0</v>
      </c>
      <c r="F178" s="39">
        <v>0</v>
      </c>
      <c r="G178" s="39">
        <f>F178</f>
        <v>0</v>
      </c>
      <c r="H178" s="87"/>
      <c r="I178" s="66"/>
      <c r="J178" s="66"/>
      <c r="K178" s="66"/>
      <c r="L178" s="87"/>
    </row>
    <row r="179" spans="1:15" ht="48.75" customHeight="1" x14ac:dyDescent="0.25">
      <c r="A179" s="79" t="s">
        <v>55</v>
      </c>
      <c r="B179" s="101" t="s">
        <v>144</v>
      </c>
      <c r="C179" s="74" t="s">
        <v>9</v>
      </c>
      <c r="D179" s="5" t="s">
        <v>3</v>
      </c>
      <c r="E179" s="39">
        <f>SUM(E180:E183)</f>
        <v>400.20000000000005</v>
      </c>
      <c r="F179" s="39">
        <f>SUM(F180:F183)</f>
        <v>400.20000000000005</v>
      </c>
      <c r="G179" s="39">
        <f>SUM(G180:G183)</f>
        <v>400.20000000000005</v>
      </c>
      <c r="H179" s="4" t="s">
        <v>127</v>
      </c>
      <c r="I179" s="17" t="s">
        <v>66</v>
      </c>
      <c r="J179" s="17">
        <v>3384</v>
      </c>
      <c r="K179" s="17">
        <v>3750</v>
      </c>
      <c r="L179" s="11"/>
    </row>
    <row r="180" spans="1:15" ht="43.5" customHeight="1" x14ac:dyDescent="0.25">
      <c r="A180" s="79"/>
      <c r="B180" s="101"/>
      <c r="C180" s="74"/>
      <c r="D180" s="5" t="s">
        <v>4</v>
      </c>
      <c r="E180" s="39">
        <v>384.1</v>
      </c>
      <c r="F180" s="39">
        <v>384.1</v>
      </c>
      <c r="G180" s="39">
        <f>F180</f>
        <v>384.1</v>
      </c>
      <c r="H180" s="7" t="s">
        <v>128</v>
      </c>
      <c r="I180" s="17"/>
      <c r="J180" s="17"/>
      <c r="K180" s="17"/>
      <c r="L180" s="11"/>
    </row>
    <row r="181" spans="1:15" ht="45.75" customHeight="1" x14ac:dyDescent="0.25">
      <c r="A181" s="79"/>
      <c r="B181" s="101"/>
      <c r="C181" s="74"/>
      <c r="D181" s="5" t="s">
        <v>5</v>
      </c>
      <c r="E181" s="39">
        <v>16</v>
      </c>
      <c r="F181" s="39">
        <v>16</v>
      </c>
      <c r="G181" s="39">
        <f>F181</f>
        <v>16</v>
      </c>
      <c r="H181" s="11" t="s">
        <v>129</v>
      </c>
      <c r="I181" s="15" t="s">
        <v>62</v>
      </c>
      <c r="J181" s="15">
        <v>100</v>
      </c>
      <c r="K181" s="15">
        <v>100</v>
      </c>
      <c r="L181" s="11"/>
    </row>
    <row r="182" spans="1:15" ht="28.5" customHeight="1" x14ac:dyDescent="0.25">
      <c r="A182" s="79"/>
      <c r="B182" s="101"/>
      <c r="C182" s="74"/>
      <c r="D182" s="5" t="s">
        <v>6</v>
      </c>
      <c r="E182" s="39">
        <v>0.1</v>
      </c>
      <c r="F182" s="39">
        <v>0.1</v>
      </c>
      <c r="G182" s="39">
        <f>F182</f>
        <v>0.1</v>
      </c>
      <c r="H182" s="11" t="s">
        <v>130</v>
      </c>
      <c r="I182" s="15" t="s">
        <v>62</v>
      </c>
      <c r="J182" s="15">
        <v>100</v>
      </c>
      <c r="K182" s="15">
        <v>100</v>
      </c>
      <c r="L182" s="31"/>
    </row>
    <row r="183" spans="1:15" ht="42.75" customHeight="1" x14ac:dyDescent="0.25">
      <c r="A183" s="79"/>
      <c r="B183" s="101"/>
      <c r="C183" s="74"/>
      <c r="D183" s="5" t="s">
        <v>7</v>
      </c>
      <c r="E183" s="39">
        <v>0</v>
      </c>
      <c r="F183" s="39">
        <v>0</v>
      </c>
      <c r="G183" s="39">
        <f>F183</f>
        <v>0</v>
      </c>
      <c r="H183" s="4" t="s">
        <v>183</v>
      </c>
      <c r="I183" s="15" t="s">
        <v>184</v>
      </c>
      <c r="J183" s="24">
        <v>6.5000000000000002E-2</v>
      </c>
      <c r="K183" s="24">
        <v>6.5000000000000002E-2</v>
      </c>
      <c r="L183" s="11"/>
    </row>
    <row r="184" spans="1:15" ht="27.75" customHeight="1" x14ac:dyDescent="0.25">
      <c r="A184" s="79" t="s">
        <v>170</v>
      </c>
      <c r="B184" s="101" t="s">
        <v>171</v>
      </c>
      <c r="C184" s="88" t="s">
        <v>8</v>
      </c>
      <c r="D184" s="5" t="s">
        <v>3</v>
      </c>
      <c r="E184" s="39">
        <f>SUM(E185:E188)</f>
        <v>4713.8999999999996</v>
      </c>
      <c r="F184" s="39">
        <f>SUM(F185:F188)</f>
        <v>4713.8999999999996</v>
      </c>
      <c r="G184" s="39">
        <f>SUM(G185:G188)</f>
        <v>4713.8999999999996</v>
      </c>
      <c r="H184" s="4"/>
      <c r="I184" s="17"/>
      <c r="J184" s="17"/>
      <c r="K184" s="17"/>
      <c r="L184" s="11"/>
    </row>
    <row r="185" spans="1:15" ht="24" customHeight="1" x14ac:dyDescent="0.25">
      <c r="A185" s="79"/>
      <c r="B185" s="101"/>
      <c r="C185" s="88"/>
      <c r="D185" s="5" t="s">
        <v>4</v>
      </c>
      <c r="E185" s="39">
        <v>3982.3</v>
      </c>
      <c r="F185" s="39">
        <v>3982.3</v>
      </c>
      <c r="G185" s="39">
        <f>F185</f>
        <v>3982.3</v>
      </c>
      <c r="H185" s="7"/>
      <c r="I185" s="17"/>
      <c r="J185" s="17"/>
      <c r="K185" s="17"/>
      <c r="L185" s="11"/>
    </row>
    <row r="186" spans="1:15" ht="27.75" customHeight="1" x14ac:dyDescent="0.25">
      <c r="A186" s="79"/>
      <c r="B186" s="101"/>
      <c r="C186" s="88"/>
      <c r="D186" s="5" t="s">
        <v>5</v>
      </c>
      <c r="E186" s="39">
        <v>165.9</v>
      </c>
      <c r="F186" s="39">
        <v>165.9</v>
      </c>
      <c r="G186" s="39">
        <f>F186</f>
        <v>165.9</v>
      </c>
      <c r="H186" s="11"/>
      <c r="I186" s="15"/>
      <c r="J186" s="15"/>
      <c r="K186" s="15"/>
      <c r="L186" s="11"/>
    </row>
    <row r="187" spans="1:15" ht="28.5" customHeight="1" x14ac:dyDescent="0.25">
      <c r="A187" s="79"/>
      <c r="B187" s="101"/>
      <c r="C187" s="88"/>
      <c r="D187" s="5" t="s">
        <v>6</v>
      </c>
      <c r="E187" s="39">
        <v>565.70000000000005</v>
      </c>
      <c r="F187" s="39">
        <v>565.70000000000005</v>
      </c>
      <c r="G187" s="39">
        <f>F187</f>
        <v>565.70000000000005</v>
      </c>
      <c r="H187" s="11"/>
      <c r="I187" s="15"/>
      <c r="J187" s="15"/>
      <c r="K187" s="15"/>
      <c r="L187" s="31"/>
    </row>
    <row r="188" spans="1:15" ht="24.75" customHeight="1" x14ac:dyDescent="0.25">
      <c r="A188" s="79"/>
      <c r="B188" s="101"/>
      <c r="C188" s="88"/>
      <c r="D188" s="5" t="s">
        <v>7</v>
      </c>
      <c r="E188" s="39">
        <v>0</v>
      </c>
      <c r="F188" s="39">
        <v>0</v>
      </c>
      <c r="G188" s="39">
        <f>F188</f>
        <v>0</v>
      </c>
      <c r="H188" s="4"/>
      <c r="I188" s="15"/>
      <c r="J188" s="15"/>
      <c r="K188" s="15"/>
      <c r="L188" s="11"/>
    </row>
    <row r="189" spans="1:15" ht="49.5" customHeight="1" x14ac:dyDescent="0.25">
      <c r="A189" s="88"/>
      <c r="B189" s="90" t="s">
        <v>51</v>
      </c>
      <c r="C189" s="88" t="s">
        <v>9</v>
      </c>
      <c r="D189" s="20" t="s">
        <v>3</v>
      </c>
      <c r="E189" s="40">
        <f t="shared" ref="E189:G193" si="12">E134+E154+E169+E174+E179</f>
        <v>283796.7</v>
      </c>
      <c r="F189" s="40">
        <f>F134+F154+F169+F174+F179</f>
        <v>284598.2</v>
      </c>
      <c r="G189" s="40">
        <f>G134+G154+G169+G174+G179</f>
        <v>284598.2</v>
      </c>
      <c r="H189" s="4" t="s">
        <v>131</v>
      </c>
      <c r="I189" s="15" t="s">
        <v>62</v>
      </c>
      <c r="J189" s="15">
        <v>100</v>
      </c>
      <c r="K189" s="15">
        <v>100</v>
      </c>
      <c r="L189" s="11"/>
      <c r="N189" s="58">
        <v>284598.2</v>
      </c>
      <c r="O189" s="58">
        <v>284598.2</v>
      </c>
    </row>
    <row r="190" spans="1:15" ht="51.75" customHeight="1" x14ac:dyDescent="0.25">
      <c r="A190" s="88"/>
      <c r="B190" s="90"/>
      <c r="C190" s="88"/>
      <c r="D190" s="20" t="s">
        <v>4</v>
      </c>
      <c r="E190" s="40">
        <f t="shared" si="12"/>
        <v>384.1</v>
      </c>
      <c r="F190" s="40">
        <f t="shared" si="12"/>
        <v>384.1</v>
      </c>
      <c r="G190" s="40">
        <f t="shared" si="12"/>
        <v>384.1</v>
      </c>
      <c r="H190" s="11" t="s">
        <v>132</v>
      </c>
      <c r="I190" s="34"/>
      <c r="J190" s="34"/>
      <c r="K190" s="34"/>
      <c r="L190" s="31"/>
    </row>
    <row r="191" spans="1:15" ht="23.1" customHeight="1" x14ac:dyDescent="0.25">
      <c r="A191" s="88"/>
      <c r="B191" s="90"/>
      <c r="C191" s="88"/>
      <c r="D191" s="20" t="s">
        <v>5</v>
      </c>
      <c r="E191" s="40">
        <f t="shared" si="12"/>
        <v>87754.5</v>
      </c>
      <c r="F191" s="40">
        <f>F136+F156+F171+F176+F181</f>
        <v>87754.5</v>
      </c>
      <c r="G191" s="40">
        <f>G136+G156+G171+G176+G181</f>
        <v>87754.5</v>
      </c>
      <c r="H191" s="11" t="s">
        <v>133</v>
      </c>
      <c r="I191" s="15" t="s">
        <v>135</v>
      </c>
      <c r="J191" s="15">
        <v>20</v>
      </c>
      <c r="K191" s="15">
        <v>20</v>
      </c>
      <c r="L191" s="11"/>
      <c r="N191" s="58">
        <v>87754.5</v>
      </c>
      <c r="O191" s="58">
        <v>87754.5</v>
      </c>
    </row>
    <row r="192" spans="1:15" ht="23.1" customHeight="1" x14ac:dyDescent="0.25">
      <c r="A192" s="88"/>
      <c r="B192" s="90"/>
      <c r="C192" s="88"/>
      <c r="D192" s="20" t="s">
        <v>6</v>
      </c>
      <c r="E192" s="40">
        <f t="shared" si="12"/>
        <v>151158.1</v>
      </c>
      <c r="F192" s="40">
        <f>F137+F157+F172+F177+F182-0.1</f>
        <v>151157.79999999999</v>
      </c>
      <c r="G192" s="40">
        <f>G137+G157+G172+G177+G182-0.1</f>
        <v>151157.79999999999</v>
      </c>
      <c r="H192" s="11" t="s">
        <v>134</v>
      </c>
      <c r="I192" s="15" t="s">
        <v>66</v>
      </c>
      <c r="J192" s="15">
        <v>1692</v>
      </c>
      <c r="K192" s="53">
        <v>1692</v>
      </c>
      <c r="L192" s="11"/>
    </row>
    <row r="193" spans="1:15" ht="23.1" customHeight="1" x14ac:dyDescent="0.25">
      <c r="A193" s="88"/>
      <c r="B193" s="90"/>
      <c r="C193" s="88"/>
      <c r="D193" s="20" t="s">
        <v>7</v>
      </c>
      <c r="E193" s="40">
        <f t="shared" si="12"/>
        <v>44500</v>
      </c>
      <c r="F193" s="40">
        <f t="shared" si="12"/>
        <v>45301.7</v>
      </c>
      <c r="G193" s="40">
        <f t="shared" si="12"/>
        <v>45301.7</v>
      </c>
      <c r="H193" s="51"/>
      <c r="I193" s="34"/>
      <c r="J193" s="34"/>
      <c r="K193" s="34"/>
      <c r="L193" s="11"/>
    </row>
    <row r="194" spans="1:15" ht="23.1" customHeight="1" x14ac:dyDescent="0.25">
      <c r="A194" s="88"/>
      <c r="B194" s="90"/>
      <c r="C194" s="88" t="s">
        <v>8</v>
      </c>
      <c r="D194" s="20" t="s">
        <v>3</v>
      </c>
      <c r="E194" s="40">
        <f>SUM(E195:E198)</f>
        <v>334023.3</v>
      </c>
      <c r="F194" s="40">
        <f>SUM(F195:F198)+0.1</f>
        <v>335529.29999999993</v>
      </c>
      <c r="G194" s="40">
        <f>SUM(G195:G198)+0.1</f>
        <v>335529.29999999993</v>
      </c>
      <c r="H194" s="4"/>
      <c r="I194" s="15"/>
      <c r="J194" s="15"/>
      <c r="K194" s="19"/>
      <c r="L194" s="11"/>
    </row>
    <row r="195" spans="1:15" ht="23.1" customHeight="1" x14ac:dyDescent="0.25">
      <c r="A195" s="88"/>
      <c r="B195" s="90"/>
      <c r="C195" s="88"/>
      <c r="D195" s="20" t="s">
        <v>4</v>
      </c>
      <c r="E195" s="40">
        <f t="shared" ref="E195:G197" si="13">E140+E160+E185</f>
        <v>3982.3</v>
      </c>
      <c r="F195" s="40">
        <f t="shared" si="13"/>
        <v>3982.3</v>
      </c>
      <c r="G195" s="40">
        <f t="shared" si="13"/>
        <v>3982.3</v>
      </c>
      <c r="H195" s="51"/>
      <c r="I195" s="34"/>
      <c r="J195" s="34"/>
      <c r="K195" s="34"/>
      <c r="L195" s="31"/>
    </row>
    <row r="196" spans="1:15" ht="23.1" customHeight="1" x14ac:dyDescent="0.25">
      <c r="A196" s="88"/>
      <c r="B196" s="90"/>
      <c r="C196" s="88"/>
      <c r="D196" s="20" t="s">
        <v>5</v>
      </c>
      <c r="E196" s="40">
        <f t="shared" si="13"/>
        <v>177293.9</v>
      </c>
      <c r="F196" s="40">
        <f t="shared" si="13"/>
        <v>177293.9</v>
      </c>
      <c r="G196" s="40">
        <f t="shared" si="13"/>
        <v>177293.9</v>
      </c>
      <c r="H196" s="11"/>
      <c r="I196" s="15"/>
      <c r="J196" s="15"/>
      <c r="K196" s="19"/>
      <c r="L196" s="12"/>
    </row>
    <row r="197" spans="1:15" ht="23.1" customHeight="1" x14ac:dyDescent="0.25">
      <c r="A197" s="88"/>
      <c r="B197" s="90"/>
      <c r="C197" s="88"/>
      <c r="D197" s="20" t="s">
        <v>6</v>
      </c>
      <c r="E197" s="40">
        <f t="shared" si="13"/>
        <v>76747.100000000006</v>
      </c>
      <c r="F197" s="40">
        <f>F142+F162+F187-0.1</f>
        <v>76747</v>
      </c>
      <c r="G197" s="40">
        <f>G142+G162+G187-0.1</f>
        <v>76747</v>
      </c>
      <c r="H197" s="51"/>
      <c r="I197" s="34"/>
      <c r="J197" s="34"/>
      <c r="K197" s="34"/>
      <c r="L197" s="11"/>
    </row>
    <row r="198" spans="1:15" ht="23.1" customHeight="1" x14ac:dyDescent="0.25">
      <c r="A198" s="88"/>
      <c r="B198" s="90"/>
      <c r="C198" s="88"/>
      <c r="D198" s="20" t="s">
        <v>7</v>
      </c>
      <c r="E198" s="40">
        <f>E143+E163</f>
        <v>76000</v>
      </c>
      <c r="F198" s="40">
        <f>F143+F163</f>
        <v>77506</v>
      </c>
      <c r="G198" s="40">
        <f>G143+G163</f>
        <v>77506</v>
      </c>
      <c r="H198" s="51"/>
      <c r="I198" s="34"/>
      <c r="J198" s="34"/>
      <c r="K198" s="34"/>
      <c r="L198" s="11"/>
    </row>
    <row r="199" spans="1:15" ht="23.1" customHeight="1" x14ac:dyDescent="0.25">
      <c r="A199" s="88"/>
      <c r="B199" s="90"/>
      <c r="C199" s="88" t="s">
        <v>12</v>
      </c>
      <c r="D199" s="20" t="s">
        <v>3</v>
      </c>
      <c r="E199" s="40">
        <f>SUM(E200:E203)</f>
        <v>36385.5</v>
      </c>
      <c r="F199" s="40">
        <f>SUM(F200:F203)</f>
        <v>36385.5</v>
      </c>
      <c r="G199" s="40">
        <f>SUM(G200:G203)</f>
        <v>36385.5</v>
      </c>
      <c r="H199" s="12"/>
      <c r="I199" s="19"/>
      <c r="J199" s="19"/>
      <c r="K199" s="19"/>
      <c r="L199" s="25"/>
    </row>
    <row r="200" spans="1:15" ht="23.1" customHeight="1" x14ac:dyDescent="0.25">
      <c r="A200" s="88"/>
      <c r="B200" s="90"/>
      <c r="C200" s="88"/>
      <c r="D200" s="20" t="s">
        <v>4</v>
      </c>
      <c r="E200" s="40">
        <f>E145</f>
        <v>0</v>
      </c>
      <c r="F200" s="40">
        <f>F145</f>
        <v>0</v>
      </c>
      <c r="G200" s="40">
        <f>G145</f>
        <v>0</v>
      </c>
      <c r="H200" s="12"/>
      <c r="I200" s="19"/>
      <c r="J200" s="19"/>
      <c r="K200" s="19"/>
      <c r="L200" s="25"/>
    </row>
    <row r="201" spans="1:15" ht="23.1" customHeight="1" x14ac:dyDescent="0.25">
      <c r="A201" s="88"/>
      <c r="B201" s="90"/>
      <c r="C201" s="88"/>
      <c r="D201" s="20" t="s">
        <v>5</v>
      </c>
      <c r="E201" s="40">
        <f t="shared" ref="E201:G203" si="14">E146</f>
        <v>2410.9</v>
      </c>
      <c r="F201" s="40">
        <f t="shared" si="14"/>
        <v>2410.9</v>
      </c>
      <c r="G201" s="40">
        <f t="shared" si="14"/>
        <v>2410.9</v>
      </c>
      <c r="H201" s="12"/>
      <c r="I201" s="19"/>
      <c r="J201" s="19"/>
      <c r="K201" s="19"/>
      <c r="L201" s="25"/>
    </row>
    <row r="202" spans="1:15" ht="23.1" customHeight="1" x14ac:dyDescent="0.25">
      <c r="A202" s="88"/>
      <c r="B202" s="90"/>
      <c r="C202" s="88"/>
      <c r="D202" s="20" t="s">
        <v>6</v>
      </c>
      <c r="E202" s="40">
        <f t="shared" si="14"/>
        <v>33974.6</v>
      </c>
      <c r="F202" s="40">
        <f t="shared" si="14"/>
        <v>33974.6</v>
      </c>
      <c r="G202" s="40">
        <f t="shared" si="14"/>
        <v>33974.6</v>
      </c>
      <c r="H202" s="12"/>
      <c r="I202" s="19"/>
      <c r="J202" s="19"/>
      <c r="K202" s="19"/>
      <c r="L202" s="25"/>
    </row>
    <row r="203" spans="1:15" ht="23.1" customHeight="1" x14ac:dyDescent="0.25">
      <c r="A203" s="88"/>
      <c r="B203" s="90"/>
      <c r="C203" s="88"/>
      <c r="D203" s="20" t="s">
        <v>7</v>
      </c>
      <c r="E203" s="40">
        <f t="shared" si="14"/>
        <v>0</v>
      </c>
      <c r="F203" s="40">
        <f t="shared" si="14"/>
        <v>0</v>
      </c>
      <c r="G203" s="40">
        <f t="shared" si="14"/>
        <v>0</v>
      </c>
      <c r="H203" s="12"/>
      <c r="I203" s="19"/>
      <c r="J203" s="19"/>
      <c r="K203" s="19"/>
      <c r="L203" s="25"/>
    </row>
    <row r="204" spans="1:15" ht="23.1" customHeight="1" x14ac:dyDescent="0.25">
      <c r="A204" s="88"/>
      <c r="B204" s="90"/>
      <c r="C204" s="88" t="s">
        <v>10</v>
      </c>
      <c r="D204" s="20" t="s">
        <v>3</v>
      </c>
      <c r="E204" s="40">
        <f>SUM(E205:E208)</f>
        <v>654205.50000000012</v>
      </c>
      <c r="F204" s="40">
        <f>SUM(F205:F208)</f>
        <v>656512.80000000005</v>
      </c>
      <c r="G204" s="40">
        <f>SUM(G205:G208)</f>
        <v>656512.80000000005</v>
      </c>
      <c r="H204" s="12"/>
      <c r="I204" s="19"/>
      <c r="J204" s="19"/>
      <c r="K204" s="19"/>
      <c r="L204" s="25"/>
    </row>
    <row r="205" spans="1:15" ht="23.1" customHeight="1" x14ac:dyDescent="0.25">
      <c r="A205" s="88"/>
      <c r="B205" s="90"/>
      <c r="C205" s="88"/>
      <c r="D205" s="20" t="s">
        <v>4</v>
      </c>
      <c r="E205" s="40">
        <f>E190+E195+E200</f>
        <v>4366.4000000000005</v>
      </c>
      <c r="F205" s="40">
        <f>F190+F195+F200</f>
        <v>4366.4000000000005</v>
      </c>
      <c r="G205" s="40">
        <f t="shared" ref="E205:G208" si="15">G190+G195+G200</f>
        <v>4366.4000000000005</v>
      </c>
      <c r="H205" s="12"/>
      <c r="I205" s="19"/>
      <c r="J205" s="19"/>
      <c r="K205" s="19"/>
      <c r="L205" s="25"/>
    </row>
    <row r="206" spans="1:15" ht="23.1" customHeight="1" x14ac:dyDescent="0.25">
      <c r="A206" s="88"/>
      <c r="B206" s="90"/>
      <c r="C206" s="88"/>
      <c r="D206" s="20" t="s">
        <v>5</v>
      </c>
      <c r="E206" s="40">
        <f t="shared" si="15"/>
        <v>267459.30000000005</v>
      </c>
      <c r="F206" s="40">
        <f>F191+F196+F201</f>
        <v>267459.30000000005</v>
      </c>
      <c r="G206" s="40">
        <f>G191+G196+G201</f>
        <v>267459.30000000005</v>
      </c>
      <c r="H206" s="12"/>
      <c r="I206" s="19"/>
      <c r="J206" s="19"/>
      <c r="K206" s="19"/>
      <c r="L206" s="25"/>
      <c r="N206" s="58">
        <v>267459.3</v>
      </c>
      <c r="O206" s="58">
        <v>267459.3</v>
      </c>
    </row>
    <row r="207" spans="1:15" ht="23.1" customHeight="1" x14ac:dyDescent="0.25">
      <c r="A207" s="88"/>
      <c r="B207" s="90"/>
      <c r="C207" s="88"/>
      <c r="D207" s="20" t="s">
        <v>6</v>
      </c>
      <c r="E207" s="40">
        <f t="shared" si="15"/>
        <v>261879.80000000002</v>
      </c>
      <c r="F207" s="40">
        <f>F192+F197+F202</f>
        <v>261879.4</v>
      </c>
      <c r="G207" s="40">
        <f>G192+G197+G202</f>
        <v>261879.4</v>
      </c>
      <c r="H207" s="12"/>
      <c r="I207" s="19"/>
      <c r="J207" s="19"/>
      <c r="K207" s="19"/>
      <c r="L207" s="25"/>
    </row>
    <row r="208" spans="1:15" ht="23.1" customHeight="1" x14ac:dyDescent="0.25">
      <c r="A208" s="88"/>
      <c r="B208" s="90"/>
      <c r="C208" s="88"/>
      <c r="D208" s="20" t="s">
        <v>7</v>
      </c>
      <c r="E208" s="40">
        <f t="shared" si="15"/>
        <v>120500</v>
      </c>
      <c r="F208" s="40">
        <f t="shared" si="15"/>
        <v>122807.7</v>
      </c>
      <c r="G208" s="40">
        <f t="shared" si="15"/>
        <v>122807.7</v>
      </c>
      <c r="H208" s="12"/>
      <c r="I208" s="19"/>
      <c r="J208" s="19"/>
      <c r="K208" s="19"/>
      <c r="L208" s="25"/>
    </row>
    <row r="209" spans="1:15" ht="45.75" customHeight="1" x14ac:dyDescent="0.25">
      <c r="A209" s="77" t="s">
        <v>156</v>
      </c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</row>
    <row r="210" spans="1:15" ht="20.25" customHeight="1" x14ac:dyDescent="0.25">
      <c r="A210" s="103" t="s">
        <v>145</v>
      </c>
      <c r="B210" s="81" t="s">
        <v>143</v>
      </c>
      <c r="C210" s="78" t="s">
        <v>26</v>
      </c>
      <c r="D210" s="5" t="s">
        <v>3</v>
      </c>
      <c r="E210" s="39">
        <f>SUM(E211:E214)</f>
        <v>6924.3</v>
      </c>
      <c r="F210" s="39">
        <f>SUM(F211:F214)</f>
        <v>6924.3</v>
      </c>
      <c r="G210" s="39">
        <f>SUM(G211:G214)</f>
        <v>6924.3</v>
      </c>
      <c r="H210" s="93" t="s">
        <v>157</v>
      </c>
      <c r="I210" s="76" t="s">
        <v>67</v>
      </c>
      <c r="J210" s="76">
        <v>3900</v>
      </c>
      <c r="K210" s="76">
        <v>3900</v>
      </c>
      <c r="L210" s="87"/>
    </row>
    <row r="211" spans="1:15" ht="20.25" customHeight="1" x14ac:dyDescent="0.25">
      <c r="A211" s="104"/>
      <c r="B211" s="105"/>
      <c r="C211" s="78"/>
      <c r="D211" s="5" t="s">
        <v>4</v>
      </c>
      <c r="E211" s="39">
        <v>6647.3</v>
      </c>
      <c r="F211" s="39">
        <v>6647.3</v>
      </c>
      <c r="G211" s="39">
        <f>F211</f>
        <v>6647.3</v>
      </c>
      <c r="H211" s="93"/>
      <c r="I211" s="76"/>
      <c r="J211" s="76"/>
      <c r="K211" s="76"/>
      <c r="L211" s="87"/>
    </row>
    <row r="212" spans="1:15" ht="20.25" customHeight="1" x14ac:dyDescent="0.25">
      <c r="A212" s="104"/>
      <c r="B212" s="105"/>
      <c r="C212" s="78"/>
      <c r="D212" s="5" t="s">
        <v>5</v>
      </c>
      <c r="E212" s="39">
        <v>249.3</v>
      </c>
      <c r="F212" s="39">
        <v>249.3</v>
      </c>
      <c r="G212" s="39">
        <f t="shared" ref="G212:G219" si="16">F212</f>
        <v>249.3</v>
      </c>
      <c r="H212" s="93"/>
      <c r="I212" s="76"/>
      <c r="J212" s="76"/>
      <c r="K212" s="76"/>
      <c r="L212" s="87"/>
    </row>
    <row r="213" spans="1:15" ht="20.25" customHeight="1" x14ac:dyDescent="0.25">
      <c r="A213" s="104"/>
      <c r="B213" s="105"/>
      <c r="C213" s="78"/>
      <c r="D213" s="5" t="s">
        <v>6</v>
      </c>
      <c r="E213" s="39">
        <v>27.7</v>
      </c>
      <c r="F213" s="39">
        <v>27.7</v>
      </c>
      <c r="G213" s="39">
        <f t="shared" si="16"/>
        <v>27.7</v>
      </c>
      <c r="H213" s="99" t="s">
        <v>136</v>
      </c>
      <c r="I213" s="76" t="s">
        <v>62</v>
      </c>
      <c r="J213" s="102">
        <v>28.17</v>
      </c>
      <c r="K213" s="102">
        <v>29.28</v>
      </c>
      <c r="L213" s="87"/>
    </row>
    <row r="214" spans="1:15" ht="20.25" customHeight="1" x14ac:dyDescent="0.25">
      <c r="A214" s="104"/>
      <c r="B214" s="105"/>
      <c r="C214" s="78"/>
      <c r="D214" s="5" t="s">
        <v>7</v>
      </c>
      <c r="E214" s="39">
        <v>0</v>
      </c>
      <c r="F214" s="39">
        <v>0</v>
      </c>
      <c r="G214" s="39">
        <f t="shared" si="16"/>
        <v>0</v>
      </c>
      <c r="H214" s="99"/>
      <c r="I214" s="76"/>
      <c r="J214" s="102"/>
      <c r="K214" s="102"/>
      <c r="L214" s="87"/>
    </row>
    <row r="215" spans="1:15" ht="30" customHeight="1" x14ac:dyDescent="0.25">
      <c r="A215" s="103" t="s">
        <v>48</v>
      </c>
      <c r="B215" s="80" t="s">
        <v>160</v>
      </c>
      <c r="C215" s="78" t="s">
        <v>26</v>
      </c>
      <c r="D215" s="5" t="s">
        <v>3</v>
      </c>
      <c r="E215" s="39">
        <f>SUM(E217:E219)</f>
        <v>1427173.8</v>
      </c>
      <c r="F215" s="39">
        <f>SUM(F216:F219)</f>
        <v>1394374.5</v>
      </c>
      <c r="G215" s="39">
        <f>SUM(G216:G219)</f>
        <v>1394374.5</v>
      </c>
      <c r="H215" s="99"/>
      <c r="I215" s="76"/>
      <c r="J215" s="102"/>
      <c r="K215" s="102"/>
      <c r="L215" s="87"/>
      <c r="M215" s="58" t="s">
        <v>208</v>
      </c>
    </row>
    <row r="216" spans="1:15" ht="30" customHeight="1" x14ac:dyDescent="0.25">
      <c r="A216" s="103"/>
      <c r="B216" s="80"/>
      <c r="C216" s="78"/>
      <c r="D216" s="5" t="s">
        <v>4</v>
      </c>
      <c r="E216" s="39">
        <v>0</v>
      </c>
      <c r="F216" s="39">
        <v>0</v>
      </c>
      <c r="G216" s="39">
        <f t="shared" si="16"/>
        <v>0</v>
      </c>
      <c r="H216" s="10"/>
      <c r="I216" s="17"/>
      <c r="J216" s="17"/>
      <c r="K216" s="17"/>
      <c r="L216" s="11"/>
    </row>
    <row r="217" spans="1:15" ht="30" customHeight="1" x14ac:dyDescent="0.25">
      <c r="A217" s="103"/>
      <c r="B217" s="80"/>
      <c r="C217" s="78"/>
      <c r="D217" s="5" t="s">
        <v>5</v>
      </c>
      <c r="E217" s="39">
        <v>1227229.6000000001</v>
      </c>
      <c r="F217" s="39">
        <v>1197755.7</v>
      </c>
      <c r="G217" s="39">
        <v>1197755.7</v>
      </c>
      <c r="H217" s="10"/>
      <c r="I217" s="17"/>
      <c r="J217" s="17"/>
      <c r="K217" s="17"/>
      <c r="L217" s="11"/>
    </row>
    <row r="218" spans="1:15" ht="30" customHeight="1" x14ac:dyDescent="0.25">
      <c r="A218" s="103"/>
      <c r="B218" s="80"/>
      <c r="C218" s="78"/>
      <c r="D218" s="5" t="s">
        <v>6</v>
      </c>
      <c r="E218" s="39">
        <v>199944.2</v>
      </c>
      <c r="F218" s="39">
        <v>196618.8</v>
      </c>
      <c r="G218" s="39">
        <v>196618.8</v>
      </c>
      <c r="H218" s="10"/>
      <c r="I218" s="17"/>
      <c r="J218" s="17"/>
      <c r="K218" s="17"/>
      <c r="L218" s="11"/>
    </row>
    <row r="219" spans="1:15" ht="30" customHeight="1" x14ac:dyDescent="0.25">
      <c r="A219" s="103"/>
      <c r="B219" s="80"/>
      <c r="C219" s="78"/>
      <c r="D219" s="5" t="s">
        <v>7</v>
      </c>
      <c r="E219" s="39">
        <v>0</v>
      </c>
      <c r="F219" s="39">
        <v>0</v>
      </c>
      <c r="G219" s="39">
        <f t="shared" si="16"/>
        <v>0</v>
      </c>
      <c r="H219" s="10"/>
      <c r="I219" s="17"/>
      <c r="J219" s="17"/>
      <c r="K219" s="17"/>
      <c r="L219" s="11"/>
    </row>
    <row r="220" spans="1:15" ht="36" customHeight="1" x14ac:dyDescent="0.25">
      <c r="A220" s="103"/>
      <c r="B220" s="80"/>
      <c r="C220" s="88" t="s">
        <v>10</v>
      </c>
      <c r="D220" s="20" t="s">
        <v>3</v>
      </c>
      <c r="E220" s="40">
        <f t="shared" ref="E220:G221" si="17">E210+E215</f>
        <v>1434098.1</v>
      </c>
      <c r="F220" s="40">
        <f t="shared" si="17"/>
        <v>1401298.8</v>
      </c>
      <c r="G220" s="40">
        <f t="shared" si="17"/>
        <v>1401298.8</v>
      </c>
      <c r="H220" s="12"/>
      <c r="I220" s="19"/>
      <c r="J220" s="19"/>
      <c r="K220" s="19"/>
      <c r="L220" s="25"/>
    </row>
    <row r="221" spans="1:15" ht="23.25" customHeight="1" x14ac:dyDescent="0.25">
      <c r="A221" s="103"/>
      <c r="B221" s="80"/>
      <c r="C221" s="88"/>
      <c r="D221" s="20" t="s">
        <v>4</v>
      </c>
      <c r="E221" s="40">
        <f t="shared" si="17"/>
        <v>6647.3</v>
      </c>
      <c r="F221" s="40">
        <f t="shared" si="17"/>
        <v>6647.3</v>
      </c>
      <c r="G221" s="40">
        <f t="shared" si="17"/>
        <v>6647.3</v>
      </c>
      <c r="H221" s="12"/>
      <c r="I221" s="19"/>
      <c r="J221" s="19"/>
      <c r="K221" s="19"/>
      <c r="L221" s="25"/>
    </row>
    <row r="222" spans="1:15" ht="29.25" customHeight="1" x14ac:dyDescent="0.25">
      <c r="A222" s="103"/>
      <c r="B222" s="80"/>
      <c r="C222" s="88"/>
      <c r="D222" s="20" t="s">
        <v>5</v>
      </c>
      <c r="E222" s="40">
        <f t="shared" ref="E222:G224" si="18">E212+E217</f>
        <v>1227478.9000000001</v>
      </c>
      <c r="F222" s="40">
        <f t="shared" si="18"/>
        <v>1198005</v>
      </c>
      <c r="G222" s="40">
        <f>G212+G217</f>
        <v>1198005</v>
      </c>
      <c r="H222" s="12"/>
      <c r="I222" s="19"/>
      <c r="J222" s="19"/>
      <c r="K222" s="19"/>
      <c r="L222" s="25"/>
      <c r="O222" s="58">
        <v>1198005</v>
      </c>
    </row>
    <row r="223" spans="1:15" ht="33" customHeight="1" x14ac:dyDescent="0.25">
      <c r="A223" s="103"/>
      <c r="B223" s="80"/>
      <c r="C223" s="88"/>
      <c r="D223" s="20" t="s">
        <v>6</v>
      </c>
      <c r="E223" s="40">
        <f t="shared" si="18"/>
        <v>199971.90000000002</v>
      </c>
      <c r="F223" s="40">
        <f t="shared" si="18"/>
        <v>196646.5</v>
      </c>
      <c r="G223" s="40">
        <f t="shared" si="18"/>
        <v>196646.5</v>
      </c>
      <c r="H223" s="12"/>
      <c r="I223" s="19"/>
      <c r="J223" s="19"/>
      <c r="K223" s="19"/>
      <c r="L223" s="25"/>
    </row>
    <row r="224" spans="1:15" ht="22.5" customHeight="1" x14ac:dyDescent="0.25">
      <c r="A224" s="103"/>
      <c r="B224" s="80"/>
      <c r="C224" s="88"/>
      <c r="D224" s="20" t="s">
        <v>7</v>
      </c>
      <c r="E224" s="40">
        <f t="shared" si="18"/>
        <v>0</v>
      </c>
      <c r="F224" s="40">
        <f t="shared" si="18"/>
        <v>0</v>
      </c>
      <c r="G224" s="40">
        <f t="shared" si="18"/>
        <v>0</v>
      </c>
      <c r="H224" s="12"/>
      <c r="I224" s="19"/>
      <c r="J224" s="19"/>
      <c r="K224" s="19"/>
      <c r="L224" s="25"/>
    </row>
    <row r="225" spans="1:12" ht="45" customHeight="1" x14ac:dyDescent="0.25">
      <c r="A225" s="77" t="s">
        <v>37</v>
      </c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</row>
    <row r="226" spans="1:12" ht="24" customHeight="1" x14ac:dyDescent="0.25">
      <c r="A226" s="79" t="s">
        <v>38</v>
      </c>
      <c r="B226" s="81" t="s">
        <v>44</v>
      </c>
      <c r="C226" s="74" t="s">
        <v>9</v>
      </c>
      <c r="D226" s="5" t="s">
        <v>3</v>
      </c>
      <c r="E226" s="39">
        <f>SUM(E227:E230)</f>
        <v>0</v>
      </c>
      <c r="F226" s="39">
        <f>SUM(F227:F230)</f>
        <v>0</v>
      </c>
      <c r="G226" s="39">
        <f>SUM(G227:G230)</f>
        <v>0</v>
      </c>
      <c r="H226" s="93" t="s">
        <v>137</v>
      </c>
      <c r="I226" s="76" t="s">
        <v>62</v>
      </c>
      <c r="J226" s="76">
        <v>30</v>
      </c>
      <c r="K226" s="76">
        <v>35</v>
      </c>
      <c r="L226" s="99"/>
    </row>
    <row r="227" spans="1:12" ht="24" customHeight="1" x14ac:dyDescent="0.25">
      <c r="A227" s="79"/>
      <c r="B227" s="81"/>
      <c r="C227" s="74"/>
      <c r="D227" s="5" t="s">
        <v>4</v>
      </c>
      <c r="E227" s="39">
        <v>0</v>
      </c>
      <c r="F227" s="39">
        <v>0</v>
      </c>
      <c r="G227" s="39">
        <f>F227</f>
        <v>0</v>
      </c>
      <c r="H227" s="86"/>
      <c r="I227" s="76"/>
      <c r="J227" s="76"/>
      <c r="K227" s="76"/>
      <c r="L227" s="99"/>
    </row>
    <row r="228" spans="1:12" ht="24" customHeight="1" x14ac:dyDescent="0.25">
      <c r="A228" s="79"/>
      <c r="B228" s="81"/>
      <c r="C228" s="74"/>
      <c r="D228" s="5" t="s">
        <v>5</v>
      </c>
      <c r="E228" s="39">
        <v>0</v>
      </c>
      <c r="F228" s="39">
        <v>0</v>
      </c>
      <c r="G228" s="39">
        <f t="shared" ref="G228:G240" si="19">F228</f>
        <v>0</v>
      </c>
      <c r="H228" s="86"/>
      <c r="I228" s="76"/>
      <c r="J228" s="76"/>
      <c r="K228" s="76"/>
      <c r="L228" s="99"/>
    </row>
    <row r="229" spans="1:12" ht="24" customHeight="1" x14ac:dyDescent="0.25">
      <c r="A229" s="79"/>
      <c r="B229" s="81"/>
      <c r="C229" s="74"/>
      <c r="D229" s="5" t="s">
        <v>6</v>
      </c>
      <c r="E229" s="39">
        <v>0</v>
      </c>
      <c r="F229" s="39">
        <v>0</v>
      </c>
      <c r="G229" s="39">
        <f t="shared" si="19"/>
        <v>0</v>
      </c>
      <c r="H229" s="84" t="s">
        <v>138</v>
      </c>
      <c r="I229" s="66" t="s">
        <v>62</v>
      </c>
      <c r="J229" s="66">
        <v>70</v>
      </c>
      <c r="K229" s="66">
        <v>91</v>
      </c>
      <c r="L229" s="99"/>
    </row>
    <row r="230" spans="1:12" ht="30" customHeight="1" x14ac:dyDescent="0.25">
      <c r="A230" s="79"/>
      <c r="B230" s="81"/>
      <c r="C230" s="74"/>
      <c r="D230" s="5" t="s">
        <v>7</v>
      </c>
      <c r="E230" s="39">
        <v>0</v>
      </c>
      <c r="F230" s="39">
        <v>0</v>
      </c>
      <c r="G230" s="39">
        <f t="shared" si="19"/>
        <v>0</v>
      </c>
      <c r="H230" s="84"/>
      <c r="I230" s="66"/>
      <c r="J230" s="66"/>
      <c r="K230" s="66"/>
      <c r="L230" s="99"/>
    </row>
    <row r="231" spans="1:12" ht="24" customHeight="1" x14ac:dyDescent="0.25">
      <c r="A231" s="79" t="s">
        <v>45</v>
      </c>
      <c r="B231" s="81" t="s">
        <v>43</v>
      </c>
      <c r="C231" s="74" t="s">
        <v>9</v>
      </c>
      <c r="D231" s="5" t="s">
        <v>3</v>
      </c>
      <c r="E231" s="63">
        <f>SUM(E232:E235)</f>
        <v>6084.8</v>
      </c>
      <c r="F231" s="63">
        <f>SUM(F232:F235)</f>
        <v>6084.8</v>
      </c>
      <c r="G231" s="63">
        <f>SUM(G232:G235)</f>
        <v>6084.8</v>
      </c>
      <c r="H231" s="84"/>
      <c r="I231" s="66"/>
      <c r="J231" s="66"/>
      <c r="K231" s="66"/>
      <c r="L231" s="99"/>
    </row>
    <row r="232" spans="1:12" ht="24" customHeight="1" x14ac:dyDescent="0.25">
      <c r="A232" s="79"/>
      <c r="B232" s="81"/>
      <c r="C232" s="74"/>
      <c r="D232" s="5" t="s">
        <v>4</v>
      </c>
      <c r="E232" s="63">
        <v>0</v>
      </c>
      <c r="F232" s="63">
        <v>0</v>
      </c>
      <c r="G232" s="39">
        <f t="shared" si="19"/>
        <v>0</v>
      </c>
      <c r="H232" s="11"/>
      <c r="I232" s="15"/>
      <c r="J232" s="15"/>
      <c r="K232" s="15"/>
      <c r="L232" s="28"/>
    </row>
    <row r="233" spans="1:12" ht="21.75" customHeight="1" x14ac:dyDescent="0.25">
      <c r="A233" s="79"/>
      <c r="B233" s="81"/>
      <c r="C233" s="74"/>
      <c r="D233" s="5" t="s">
        <v>5</v>
      </c>
      <c r="E233" s="63">
        <v>0</v>
      </c>
      <c r="F233" s="63">
        <v>0</v>
      </c>
      <c r="G233" s="39">
        <f t="shared" si="19"/>
        <v>0</v>
      </c>
      <c r="H233" s="11"/>
      <c r="I233" s="15"/>
      <c r="J233" s="15"/>
      <c r="K233" s="15"/>
      <c r="L233" s="28"/>
    </row>
    <row r="234" spans="1:12" ht="24" customHeight="1" x14ac:dyDescent="0.25">
      <c r="A234" s="79"/>
      <c r="B234" s="81"/>
      <c r="C234" s="74"/>
      <c r="D234" s="5" t="s">
        <v>6</v>
      </c>
      <c r="E234" s="39">
        <v>6084.8</v>
      </c>
      <c r="F234" s="39">
        <v>6084.8</v>
      </c>
      <c r="G234" s="39">
        <f t="shared" si="19"/>
        <v>6084.8</v>
      </c>
      <c r="H234" s="11"/>
      <c r="I234" s="15"/>
      <c r="J234" s="15"/>
      <c r="K234" s="15"/>
      <c r="L234" s="28"/>
    </row>
    <row r="235" spans="1:12" ht="24" customHeight="1" x14ac:dyDescent="0.25">
      <c r="A235" s="79"/>
      <c r="B235" s="81"/>
      <c r="C235" s="74"/>
      <c r="D235" s="5" t="s">
        <v>7</v>
      </c>
      <c r="E235" s="63">
        <v>0</v>
      </c>
      <c r="F235" s="63">
        <v>0</v>
      </c>
      <c r="G235" s="39">
        <f t="shared" si="19"/>
        <v>0</v>
      </c>
      <c r="H235" s="11"/>
      <c r="I235" s="15"/>
      <c r="J235" s="15"/>
      <c r="K235" s="15"/>
      <c r="L235" s="28"/>
    </row>
    <row r="236" spans="1:12" ht="24" customHeight="1" x14ac:dyDescent="0.25">
      <c r="A236" s="79" t="s">
        <v>46</v>
      </c>
      <c r="B236" s="80" t="s">
        <v>47</v>
      </c>
      <c r="C236" s="74" t="s">
        <v>9</v>
      </c>
      <c r="D236" s="5" t="s">
        <v>3</v>
      </c>
      <c r="E236" s="39">
        <f>SUM(E237:E240)</f>
        <v>200</v>
      </c>
      <c r="F236" s="39">
        <f>SUM(F237:F240)</f>
        <v>200</v>
      </c>
      <c r="G236" s="39">
        <f>SUM(G237:G240)</f>
        <v>200</v>
      </c>
      <c r="H236" s="11"/>
      <c r="I236" s="15"/>
      <c r="J236" s="15"/>
      <c r="K236" s="15"/>
      <c r="L236" s="28"/>
    </row>
    <row r="237" spans="1:12" ht="24" customHeight="1" x14ac:dyDescent="0.25">
      <c r="A237" s="79"/>
      <c r="B237" s="80"/>
      <c r="C237" s="74"/>
      <c r="D237" s="5" t="s">
        <v>4</v>
      </c>
      <c r="E237" s="39">
        <v>0</v>
      </c>
      <c r="F237" s="39">
        <v>0</v>
      </c>
      <c r="G237" s="39">
        <f t="shared" si="19"/>
        <v>0</v>
      </c>
      <c r="H237" s="11"/>
      <c r="I237" s="15"/>
      <c r="J237" s="15"/>
      <c r="K237" s="15"/>
      <c r="L237" s="28"/>
    </row>
    <row r="238" spans="1:12" ht="24" customHeight="1" x14ac:dyDescent="0.25">
      <c r="A238" s="79"/>
      <c r="B238" s="80"/>
      <c r="C238" s="74"/>
      <c r="D238" s="5" t="s">
        <v>5</v>
      </c>
      <c r="E238" s="39">
        <v>0</v>
      </c>
      <c r="F238" s="39">
        <v>0</v>
      </c>
      <c r="G238" s="39">
        <f t="shared" si="19"/>
        <v>0</v>
      </c>
      <c r="H238" s="11"/>
      <c r="I238" s="15"/>
      <c r="J238" s="15"/>
      <c r="K238" s="15"/>
      <c r="L238" s="28"/>
    </row>
    <row r="239" spans="1:12" ht="24" customHeight="1" x14ac:dyDescent="0.25">
      <c r="A239" s="79"/>
      <c r="B239" s="80"/>
      <c r="C239" s="74"/>
      <c r="D239" s="5" t="s">
        <v>6</v>
      </c>
      <c r="E239" s="39">
        <v>200</v>
      </c>
      <c r="F239" s="39">
        <v>200</v>
      </c>
      <c r="G239" s="39">
        <f t="shared" si="19"/>
        <v>200</v>
      </c>
      <c r="H239" s="11"/>
      <c r="I239" s="15"/>
      <c r="J239" s="15"/>
      <c r="K239" s="15"/>
      <c r="L239" s="28"/>
    </row>
    <row r="240" spans="1:12" ht="32.25" customHeight="1" x14ac:dyDescent="0.25">
      <c r="A240" s="79"/>
      <c r="B240" s="80"/>
      <c r="C240" s="74"/>
      <c r="D240" s="5" t="s">
        <v>7</v>
      </c>
      <c r="E240" s="39">
        <v>0</v>
      </c>
      <c r="F240" s="39">
        <v>0</v>
      </c>
      <c r="G240" s="39">
        <f t="shared" si="19"/>
        <v>0</v>
      </c>
      <c r="H240" s="11"/>
      <c r="I240" s="15"/>
      <c r="J240" s="15"/>
      <c r="K240" s="15"/>
      <c r="L240" s="28"/>
    </row>
    <row r="241" spans="1:15" ht="23.25" customHeight="1" x14ac:dyDescent="0.25">
      <c r="A241" s="108"/>
      <c r="B241" s="109" t="s">
        <v>140</v>
      </c>
      <c r="C241" s="77" t="s">
        <v>10</v>
      </c>
      <c r="D241" s="20" t="s">
        <v>3</v>
      </c>
      <c r="E241" s="40">
        <f t="shared" ref="E241:G245" si="20">E226+E231+E236</f>
        <v>6284.8</v>
      </c>
      <c r="F241" s="40">
        <f t="shared" si="20"/>
        <v>6284.8</v>
      </c>
      <c r="G241" s="40">
        <f t="shared" si="20"/>
        <v>6284.8</v>
      </c>
      <c r="H241" s="12"/>
      <c r="I241" s="19"/>
      <c r="J241" s="19"/>
      <c r="K241" s="19"/>
      <c r="L241" s="29"/>
    </row>
    <row r="242" spans="1:15" ht="23.25" customHeight="1" x14ac:dyDescent="0.25">
      <c r="A242" s="108"/>
      <c r="B242" s="109"/>
      <c r="C242" s="77"/>
      <c r="D242" s="20" t="s">
        <v>4</v>
      </c>
      <c r="E242" s="40">
        <f t="shared" si="20"/>
        <v>0</v>
      </c>
      <c r="F242" s="40">
        <f t="shared" si="20"/>
        <v>0</v>
      </c>
      <c r="G242" s="40">
        <f t="shared" si="20"/>
        <v>0</v>
      </c>
      <c r="H242" s="12"/>
      <c r="I242" s="19"/>
      <c r="J242" s="19"/>
      <c r="K242" s="19"/>
      <c r="L242" s="29"/>
    </row>
    <row r="243" spans="1:15" ht="23.25" customHeight="1" x14ac:dyDescent="0.25">
      <c r="A243" s="108"/>
      <c r="B243" s="109"/>
      <c r="C243" s="77"/>
      <c r="D243" s="20" t="s">
        <v>5</v>
      </c>
      <c r="E243" s="40">
        <f t="shared" si="20"/>
        <v>0</v>
      </c>
      <c r="F243" s="40">
        <f t="shared" si="20"/>
        <v>0</v>
      </c>
      <c r="G243" s="40">
        <f t="shared" si="20"/>
        <v>0</v>
      </c>
      <c r="H243" s="12"/>
      <c r="I243" s="19"/>
      <c r="J243" s="19"/>
      <c r="K243" s="19"/>
      <c r="L243" s="29"/>
    </row>
    <row r="244" spans="1:15" ht="23.25" customHeight="1" x14ac:dyDescent="0.25">
      <c r="A244" s="108"/>
      <c r="B244" s="109"/>
      <c r="C244" s="77"/>
      <c r="D244" s="20" t="s">
        <v>6</v>
      </c>
      <c r="E244" s="40">
        <f t="shared" si="20"/>
        <v>6284.8</v>
      </c>
      <c r="F244" s="40">
        <f t="shared" si="20"/>
        <v>6284.8</v>
      </c>
      <c r="G244" s="40">
        <f t="shared" si="20"/>
        <v>6284.8</v>
      </c>
      <c r="H244" s="12"/>
      <c r="I244" s="19"/>
      <c r="J244" s="19"/>
      <c r="K244" s="19"/>
      <c r="L244" s="29"/>
    </row>
    <row r="245" spans="1:15" ht="23.25" customHeight="1" x14ac:dyDescent="0.25">
      <c r="A245" s="108"/>
      <c r="B245" s="109"/>
      <c r="C245" s="77"/>
      <c r="D245" s="20" t="s">
        <v>7</v>
      </c>
      <c r="E245" s="40">
        <f t="shared" si="20"/>
        <v>0</v>
      </c>
      <c r="F245" s="40">
        <f t="shared" si="20"/>
        <v>0</v>
      </c>
      <c r="G245" s="40">
        <f t="shared" si="20"/>
        <v>0</v>
      </c>
      <c r="H245" s="12"/>
      <c r="I245" s="19"/>
      <c r="J245" s="19"/>
      <c r="K245" s="19"/>
      <c r="L245" s="29"/>
    </row>
    <row r="246" spans="1:15" ht="24" customHeight="1" x14ac:dyDescent="0.25">
      <c r="A246" s="74"/>
      <c r="B246" s="90" t="s">
        <v>52</v>
      </c>
      <c r="C246" s="88" t="s">
        <v>9</v>
      </c>
      <c r="D246" s="20" t="s">
        <v>3</v>
      </c>
      <c r="E246" s="40">
        <f>SUM(E247:E250)</f>
        <v>7362798.5</v>
      </c>
      <c r="F246" s="40">
        <f>SUM(F247:F250)+0.1</f>
        <v>7368732.7000000002</v>
      </c>
      <c r="G246" s="40">
        <f>SUM(G247:G250)+0.1</f>
        <v>7368732.7000000002</v>
      </c>
      <c r="H246" s="11"/>
      <c r="I246" s="15"/>
      <c r="J246" s="15"/>
      <c r="K246" s="15"/>
      <c r="L246" s="29"/>
      <c r="N246" s="58">
        <v>7368732.7000000002</v>
      </c>
      <c r="O246" s="58">
        <v>7368732.7000000002</v>
      </c>
    </row>
    <row r="247" spans="1:15" ht="24" customHeight="1" x14ac:dyDescent="0.25">
      <c r="A247" s="74"/>
      <c r="B247" s="90"/>
      <c r="C247" s="88"/>
      <c r="D247" s="20" t="s">
        <v>4</v>
      </c>
      <c r="E247" s="40">
        <f>E27+E44+E114+E190+E242</f>
        <v>391424.09999999992</v>
      </c>
      <c r="F247" s="40">
        <f>F27+F44+F114+F190+F242</f>
        <v>391345.1999999999</v>
      </c>
      <c r="G247" s="40">
        <f>G27+G44+G114+G190+G242</f>
        <v>391345.1999999999</v>
      </c>
      <c r="H247" s="11"/>
      <c r="I247" s="15"/>
      <c r="J247" s="15"/>
      <c r="K247" s="15"/>
      <c r="L247" s="29"/>
    </row>
    <row r="248" spans="1:15" ht="24" customHeight="1" x14ac:dyDescent="0.25">
      <c r="A248" s="74"/>
      <c r="B248" s="90"/>
      <c r="C248" s="88"/>
      <c r="D248" s="20" t="s">
        <v>5</v>
      </c>
      <c r="E248" s="40">
        <f t="shared" ref="E248:F250" si="21">E28+E45+E115+E191+E243</f>
        <v>5043453.2</v>
      </c>
      <c r="F248" s="40">
        <f>F28+F45+F115+F191+F243-0.1</f>
        <v>5043412.3000000007</v>
      </c>
      <c r="G248" s="40">
        <f>G28+G45+G115+G191+G243-0.1</f>
        <v>5043412.3000000007</v>
      </c>
      <c r="H248" s="11"/>
      <c r="I248" s="15"/>
      <c r="J248" s="15"/>
      <c r="K248" s="15"/>
      <c r="L248" s="29"/>
    </row>
    <row r="249" spans="1:15" ht="24" customHeight="1" x14ac:dyDescent="0.25">
      <c r="A249" s="74"/>
      <c r="B249" s="90"/>
      <c r="C249" s="88"/>
      <c r="D249" s="20" t="s">
        <v>6</v>
      </c>
      <c r="E249" s="40">
        <f t="shared" si="21"/>
        <v>1288421.2000000002</v>
      </c>
      <c r="F249" s="40">
        <f>F29+F46+F116+F192+F244+0.1</f>
        <v>1288369.8</v>
      </c>
      <c r="G249" s="40">
        <f>G29+G46+G116+G192+G244+0.1</f>
        <v>1288369.8</v>
      </c>
      <c r="H249" s="11"/>
      <c r="I249" s="15"/>
      <c r="J249" s="15"/>
      <c r="K249" s="15"/>
      <c r="L249" s="29"/>
    </row>
    <row r="250" spans="1:15" ht="24" customHeight="1" x14ac:dyDescent="0.25">
      <c r="A250" s="74"/>
      <c r="B250" s="90"/>
      <c r="C250" s="88"/>
      <c r="D250" s="20" t="s">
        <v>7</v>
      </c>
      <c r="E250" s="40">
        <f t="shared" si="21"/>
        <v>639500</v>
      </c>
      <c r="F250" s="40">
        <f t="shared" si="21"/>
        <v>645605.29999999993</v>
      </c>
      <c r="G250" s="40">
        <f>G30+G47+G117+G193+G245</f>
        <v>645605.29999999993</v>
      </c>
      <c r="H250" s="11"/>
      <c r="I250" s="15"/>
      <c r="J250" s="15"/>
      <c r="K250" s="15"/>
      <c r="L250" s="29"/>
      <c r="N250" s="58">
        <v>1288369.8</v>
      </c>
      <c r="O250" s="58">
        <v>1288369.8</v>
      </c>
    </row>
    <row r="251" spans="1:15" ht="24" customHeight="1" x14ac:dyDescent="0.25">
      <c r="A251" s="74"/>
      <c r="B251" s="90"/>
      <c r="C251" s="77" t="s">
        <v>8</v>
      </c>
      <c r="D251" s="20" t="s">
        <v>3</v>
      </c>
      <c r="E251" s="40">
        <f>SUM(E252:E255)</f>
        <v>334053.3</v>
      </c>
      <c r="F251" s="40">
        <f>SUM(F252:F255)+0.1</f>
        <v>335559.29999999993</v>
      </c>
      <c r="G251" s="40">
        <f>SUM(G252:G255)+0.1</f>
        <v>335559.29999999993</v>
      </c>
      <c r="H251" s="11"/>
      <c r="I251" s="15"/>
      <c r="J251" s="15"/>
      <c r="K251" s="15"/>
      <c r="L251" s="29"/>
    </row>
    <row r="252" spans="1:15" ht="24" customHeight="1" x14ac:dyDescent="0.25">
      <c r="A252" s="74"/>
      <c r="B252" s="90"/>
      <c r="C252" s="77"/>
      <c r="D252" s="20" t="s">
        <v>4</v>
      </c>
      <c r="E252" s="40">
        <f t="shared" ref="E252:G255" si="22">E119+E195</f>
        <v>3982.3</v>
      </c>
      <c r="F252" s="40">
        <f t="shared" si="22"/>
        <v>3982.3</v>
      </c>
      <c r="G252" s="40">
        <f t="shared" si="22"/>
        <v>3982.3</v>
      </c>
      <c r="H252" s="11"/>
      <c r="I252" s="15"/>
      <c r="J252" s="15"/>
      <c r="K252" s="15"/>
      <c r="L252" s="29"/>
      <c r="N252" s="58">
        <v>335559.3</v>
      </c>
    </row>
    <row r="253" spans="1:15" ht="24" customHeight="1" x14ac:dyDescent="0.25">
      <c r="A253" s="74"/>
      <c r="B253" s="90"/>
      <c r="C253" s="77"/>
      <c r="D253" s="20" t="s">
        <v>5</v>
      </c>
      <c r="E253" s="40">
        <f t="shared" si="22"/>
        <v>177293.9</v>
      </c>
      <c r="F253" s="40">
        <f t="shared" si="22"/>
        <v>177293.9</v>
      </c>
      <c r="G253" s="40">
        <f t="shared" si="22"/>
        <v>177293.9</v>
      </c>
      <c r="H253" s="11"/>
      <c r="I253" s="15"/>
      <c r="J253" s="15"/>
      <c r="K253" s="15"/>
      <c r="L253" s="29"/>
    </row>
    <row r="254" spans="1:15" ht="24" customHeight="1" x14ac:dyDescent="0.25">
      <c r="A254" s="74"/>
      <c r="B254" s="90"/>
      <c r="C254" s="77"/>
      <c r="D254" s="20" t="s">
        <v>6</v>
      </c>
      <c r="E254" s="40">
        <f t="shared" si="22"/>
        <v>76777.100000000006</v>
      </c>
      <c r="F254" s="40">
        <f t="shared" si="22"/>
        <v>76777</v>
      </c>
      <c r="G254" s="40">
        <f t="shared" si="22"/>
        <v>76777</v>
      </c>
      <c r="H254" s="11"/>
      <c r="I254" s="15"/>
      <c r="J254" s="15"/>
      <c r="K254" s="15"/>
      <c r="L254" s="29"/>
    </row>
    <row r="255" spans="1:15" ht="24" customHeight="1" x14ac:dyDescent="0.25">
      <c r="A255" s="74"/>
      <c r="B255" s="90"/>
      <c r="C255" s="77"/>
      <c r="D255" s="20" t="s">
        <v>7</v>
      </c>
      <c r="E255" s="40">
        <f t="shared" si="22"/>
        <v>76000</v>
      </c>
      <c r="F255" s="40">
        <f t="shared" si="22"/>
        <v>77506</v>
      </c>
      <c r="G255" s="40">
        <f t="shared" si="22"/>
        <v>77506</v>
      </c>
      <c r="H255" s="11"/>
      <c r="I255" s="15"/>
      <c r="J255" s="15"/>
      <c r="K255" s="15"/>
      <c r="L255" s="29"/>
    </row>
    <row r="256" spans="1:15" ht="24" customHeight="1" x14ac:dyDescent="0.25">
      <c r="A256" s="74"/>
      <c r="B256" s="90"/>
      <c r="C256" s="88" t="s">
        <v>12</v>
      </c>
      <c r="D256" s="20" t="s">
        <v>3</v>
      </c>
      <c r="E256" s="40">
        <f>SUM(E257:E260)</f>
        <v>36445.5</v>
      </c>
      <c r="F256" s="40">
        <f>SUM(F257:F260)</f>
        <v>36445.5</v>
      </c>
      <c r="G256" s="40">
        <f>SUM(G257:G260)</f>
        <v>36445.5</v>
      </c>
      <c r="H256" s="11"/>
      <c r="I256" s="15"/>
      <c r="J256" s="15"/>
      <c r="K256" s="15"/>
      <c r="L256" s="29"/>
    </row>
    <row r="257" spans="1:14" ht="24" customHeight="1" x14ac:dyDescent="0.25">
      <c r="A257" s="74"/>
      <c r="B257" s="90"/>
      <c r="C257" s="88"/>
      <c r="D257" s="20" t="s">
        <v>4</v>
      </c>
      <c r="E257" s="40">
        <f t="shared" ref="E257:G260" si="23">E124+E145</f>
        <v>0</v>
      </c>
      <c r="F257" s="40">
        <f t="shared" si="23"/>
        <v>0</v>
      </c>
      <c r="G257" s="40">
        <f t="shared" si="23"/>
        <v>0</v>
      </c>
      <c r="H257" s="11"/>
      <c r="I257" s="15"/>
      <c r="J257" s="15"/>
      <c r="K257" s="15"/>
      <c r="L257" s="29"/>
    </row>
    <row r="258" spans="1:14" ht="24" customHeight="1" x14ac:dyDescent="0.25">
      <c r="A258" s="74"/>
      <c r="B258" s="90"/>
      <c r="C258" s="88"/>
      <c r="D258" s="20" t="s">
        <v>5</v>
      </c>
      <c r="E258" s="40">
        <f t="shared" si="23"/>
        <v>2410.9</v>
      </c>
      <c r="F258" s="40">
        <f t="shared" si="23"/>
        <v>2410.9</v>
      </c>
      <c r="G258" s="40">
        <f t="shared" si="23"/>
        <v>2410.9</v>
      </c>
      <c r="H258" s="11"/>
      <c r="I258" s="15"/>
      <c r="J258" s="15"/>
      <c r="K258" s="15"/>
      <c r="L258" s="29"/>
    </row>
    <row r="259" spans="1:14" ht="24" customHeight="1" x14ac:dyDescent="0.25">
      <c r="A259" s="74"/>
      <c r="B259" s="90"/>
      <c r="C259" s="88"/>
      <c r="D259" s="20" t="s">
        <v>6</v>
      </c>
      <c r="E259" s="40">
        <f t="shared" si="23"/>
        <v>34034.6</v>
      </c>
      <c r="F259" s="40">
        <f t="shared" si="23"/>
        <v>34034.6</v>
      </c>
      <c r="G259" s="40">
        <f t="shared" si="23"/>
        <v>34034.6</v>
      </c>
      <c r="H259" s="11"/>
      <c r="I259" s="15"/>
      <c r="J259" s="15"/>
      <c r="K259" s="15"/>
      <c r="L259" s="29"/>
    </row>
    <row r="260" spans="1:14" ht="24" customHeight="1" x14ac:dyDescent="0.25">
      <c r="A260" s="74"/>
      <c r="B260" s="90"/>
      <c r="C260" s="88"/>
      <c r="D260" s="20" t="s">
        <v>7</v>
      </c>
      <c r="E260" s="40">
        <f t="shared" si="23"/>
        <v>0</v>
      </c>
      <c r="F260" s="40">
        <f t="shared" si="23"/>
        <v>0</v>
      </c>
      <c r="G260" s="40">
        <f t="shared" si="23"/>
        <v>0</v>
      </c>
      <c r="H260" s="11"/>
      <c r="I260" s="15"/>
      <c r="J260" s="15"/>
      <c r="K260" s="15"/>
      <c r="L260" s="29"/>
    </row>
    <row r="261" spans="1:14" ht="24" customHeight="1" x14ac:dyDescent="0.25">
      <c r="A261" s="74"/>
      <c r="B261" s="90"/>
      <c r="C261" s="77" t="s">
        <v>26</v>
      </c>
      <c r="D261" s="20" t="s">
        <v>3</v>
      </c>
      <c r="E261" s="40">
        <f>SUM(E262:E265)</f>
        <v>1542378.5000000002</v>
      </c>
      <c r="F261" s="40">
        <f>SUM(F262:F265)</f>
        <v>1509579.2000000002</v>
      </c>
      <c r="G261" s="40">
        <f>SUM(G262:G265)</f>
        <v>1509579.2000000002</v>
      </c>
      <c r="H261" s="11"/>
      <c r="I261" s="15"/>
      <c r="J261" s="15"/>
      <c r="K261" s="15"/>
      <c r="L261" s="29"/>
    </row>
    <row r="262" spans="1:14" ht="24" customHeight="1" x14ac:dyDescent="0.25">
      <c r="A262" s="74"/>
      <c r="B262" s="90"/>
      <c r="C262" s="77"/>
      <c r="D262" s="20" t="s">
        <v>4</v>
      </c>
      <c r="E262" s="40">
        <f>E211+E216+E49</f>
        <v>6647.3</v>
      </c>
      <c r="F262" s="40">
        <f>F211+F216+F49</f>
        <v>6647.3</v>
      </c>
      <c r="G262" s="40">
        <f>G211+G216+G49</f>
        <v>6647.3</v>
      </c>
      <c r="H262" s="11"/>
      <c r="I262" s="15"/>
      <c r="J262" s="15"/>
      <c r="K262" s="15"/>
      <c r="L262" s="29"/>
    </row>
    <row r="263" spans="1:14" ht="24" customHeight="1" x14ac:dyDescent="0.25">
      <c r="A263" s="74"/>
      <c r="B263" s="90"/>
      <c r="C263" s="77"/>
      <c r="D263" s="20" t="s">
        <v>5</v>
      </c>
      <c r="E263" s="40">
        <f t="shared" ref="E263:G265" si="24">E212+E217+E50</f>
        <v>1227478.9000000001</v>
      </c>
      <c r="F263" s="40">
        <f t="shared" si="24"/>
        <v>1198005</v>
      </c>
      <c r="G263" s="40">
        <f t="shared" si="24"/>
        <v>1198005</v>
      </c>
      <c r="H263" s="11"/>
      <c r="I263" s="15"/>
      <c r="J263" s="15"/>
      <c r="K263" s="15"/>
      <c r="L263" s="29"/>
    </row>
    <row r="264" spans="1:14" ht="24" customHeight="1" x14ac:dyDescent="0.25">
      <c r="A264" s="74"/>
      <c r="B264" s="90"/>
      <c r="C264" s="77"/>
      <c r="D264" s="20" t="s">
        <v>6</v>
      </c>
      <c r="E264" s="40">
        <f t="shared" si="24"/>
        <v>308252.30000000005</v>
      </c>
      <c r="F264" s="40">
        <f t="shared" si="24"/>
        <v>304926.90000000002</v>
      </c>
      <c r="G264" s="40">
        <f t="shared" si="24"/>
        <v>304926.90000000002</v>
      </c>
      <c r="H264" s="11"/>
      <c r="I264" s="15"/>
      <c r="J264" s="15"/>
      <c r="K264" s="15"/>
      <c r="L264" s="29"/>
    </row>
    <row r="265" spans="1:14" ht="24" customHeight="1" x14ac:dyDescent="0.25">
      <c r="A265" s="74"/>
      <c r="B265" s="90"/>
      <c r="C265" s="77"/>
      <c r="D265" s="20" t="s">
        <v>7</v>
      </c>
      <c r="E265" s="40">
        <f t="shared" si="24"/>
        <v>0</v>
      </c>
      <c r="F265" s="40">
        <f t="shared" si="24"/>
        <v>0</v>
      </c>
      <c r="G265" s="40">
        <f t="shared" si="24"/>
        <v>0</v>
      </c>
      <c r="H265" s="11"/>
      <c r="I265" s="15"/>
      <c r="J265" s="15"/>
      <c r="K265" s="15"/>
      <c r="L265" s="29"/>
    </row>
    <row r="266" spans="1:14" ht="24" customHeight="1" x14ac:dyDescent="0.25">
      <c r="A266" s="74"/>
      <c r="B266" s="90"/>
      <c r="C266" s="88" t="s">
        <v>10</v>
      </c>
      <c r="D266" s="20" t="s">
        <v>3</v>
      </c>
      <c r="E266" s="40">
        <f>SUM(E267:E270)</f>
        <v>9275675.8000000026</v>
      </c>
      <c r="F266" s="40">
        <f>SUM(F267:F270)+0.1</f>
        <v>9250316.6000000015</v>
      </c>
      <c r="G266" s="40">
        <f>SUM(G267:G270)+0.1</f>
        <v>9250316.6000000015</v>
      </c>
      <c r="H266" s="12"/>
      <c r="I266" s="19"/>
      <c r="J266" s="19"/>
      <c r="K266" s="19"/>
      <c r="L266" s="29"/>
      <c r="N266" s="58">
        <v>9250316.5999999996</v>
      </c>
    </row>
    <row r="267" spans="1:14" ht="24" customHeight="1" x14ac:dyDescent="0.25">
      <c r="A267" s="74"/>
      <c r="B267" s="90"/>
      <c r="C267" s="88"/>
      <c r="D267" s="20" t="s">
        <v>4</v>
      </c>
      <c r="E267" s="40">
        <f t="shared" ref="E267:G270" si="25">E247+E252+E257+E262</f>
        <v>402053.6999999999</v>
      </c>
      <c r="F267" s="40">
        <f t="shared" si="25"/>
        <v>401974.79999999987</v>
      </c>
      <c r="G267" s="40">
        <f t="shared" si="25"/>
        <v>401974.79999999987</v>
      </c>
      <c r="H267" s="12"/>
      <c r="I267" s="19"/>
      <c r="J267" s="19"/>
      <c r="K267" s="19"/>
      <c r="L267" s="29"/>
    </row>
    <row r="268" spans="1:14" ht="24" customHeight="1" x14ac:dyDescent="0.25">
      <c r="A268" s="74"/>
      <c r="B268" s="90"/>
      <c r="C268" s="88"/>
      <c r="D268" s="20" t="s">
        <v>5</v>
      </c>
      <c r="E268" s="40">
        <f>E248+E253+E258+E263</f>
        <v>6450636.9000000013</v>
      </c>
      <c r="F268" s="40">
        <f>F248+F253+F258+F263</f>
        <v>6421122.1000000015</v>
      </c>
      <c r="G268" s="40">
        <f>G248+G253+G258+G263</f>
        <v>6421122.1000000015</v>
      </c>
      <c r="H268" s="12"/>
      <c r="I268" s="19"/>
      <c r="J268" s="19"/>
      <c r="K268" s="19"/>
      <c r="L268" s="29"/>
    </row>
    <row r="269" spans="1:14" ht="24" customHeight="1" x14ac:dyDescent="0.25">
      <c r="A269" s="74"/>
      <c r="B269" s="90"/>
      <c r="C269" s="88"/>
      <c r="D269" s="20" t="s">
        <v>6</v>
      </c>
      <c r="E269" s="40">
        <f t="shared" si="25"/>
        <v>1707485.2000000004</v>
      </c>
      <c r="F269" s="40">
        <f>F249+F254+F259+F264</f>
        <v>1704108.3000000003</v>
      </c>
      <c r="G269" s="40">
        <f>G249+G254+G259+G264</f>
        <v>1704108.3000000003</v>
      </c>
      <c r="H269" s="12"/>
      <c r="I269" s="19"/>
      <c r="J269" s="19"/>
      <c r="K269" s="19"/>
      <c r="L269" s="29"/>
      <c r="N269" s="58">
        <v>1704108.3</v>
      </c>
    </row>
    <row r="270" spans="1:14" ht="24" customHeight="1" x14ac:dyDescent="0.25">
      <c r="A270" s="74"/>
      <c r="B270" s="90"/>
      <c r="C270" s="88"/>
      <c r="D270" s="20" t="s">
        <v>7</v>
      </c>
      <c r="E270" s="40">
        <f t="shared" si="25"/>
        <v>715500</v>
      </c>
      <c r="F270" s="40">
        <f t="shared" si="25"/>
        <v>723111.29999999993</v>
      </c>
      <c r="G270" s="40">
        <f t="shared" si="25"/>
        <v>723111.29999999993</v>
      </c>
      <c r="H270" s="12"/>
      <c r="I270" s="19"/>
      <c r="J270" s="19"/>
      <c r="K270" s="19"/>
      <c r="L270" s="29"/>
    </row>
    <row r="271" spans="1:14" ht="18" customHeight="1" x14ac:dyDescent="0.25">
      <c r="A271" s="21"/>
      <c r="B271" s="106" t="s">
        <v>19</v>
      </c>
      <c r="C271" s="106"/>
      <c r="D271" s="106"/>
      <c r="E271" s="106"/>
      <c r="F271" s="41"/>
      <c r="G271" s="41"/>
      <c r="H271" s="13"/>
      <c r="I271" s="22"/>
      <c r="J271" s="22"/>
      <c r="K271" s="22"/>
      <c r="L271" s="30"/>
    </row>
    <row r="272" spans="1:14" ht="18" customHeight="1" x14ac:dyDescent="0.25">
      <c r="B272" s="106" t="s">
        <v>18</v>
      </c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</row>
    <row r="273" spans="2:12" ht="18" customHeight="1" x14ac:dyDescent="0.25">
      <c r="B273" s="106" t="s">
        <v>20</v>
      </c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</row>
    <row r="274" spans="2:12" ht="18" customHeight="1" x14ac:dyDescent="0.25">
      <c r="B274" s="106" t="s">
        <v>29</v>
      </c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</row>
    <row r="275" spans="2:12" ht="18" customHeight="1" x14ac:dyDescent="0.25">
      <c r="B275" s="106" t="s">
        <v>49</v>
      </c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</row>
    <row r="276" spans="2:12" ht="18" customHeight="1" x14ac:dyDescent="0.25">
      <c r="B276" s="106" t="s">
        <v>53</v>
      </c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</row>
    <row r="277" spans="2:12" ht="18" customHeight="1" x14ac:dyDescent="0.25">
      <c r="B277" s="106" t="s">
        <v>23</v>
      </c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</row>
    <row r="278" spans="2:12" ht="18" customHeight="1" x14ac:dyDescent="0.25">
      <c r="B278" s="106" t="s">
        <v>41</v>
      </c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</row>
    <row r="279" spans="2:12" ht="18" customHeight="1" x14ac:dyDescent="0.25">
      <c r="B279" s="106" t="s">
        <v>42</v>
      </c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</row>
    <row r="280" spans="2:12" ht="18" customHeight="1" x14ac:dyDescent="0.25">
      <c r="B280" s="106" t="s">
        <v>22</v>
      </c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</row>
    <row r="281" spans="2:12" ht="37.5" customHeight="1" x14ac:dyDescent="0.25">
      <c r="B281" s="107" t="s">
        <v>158</v>
      </c>
      <c r="C281" s="107"/>
      <c r="D281" s="107"/>
      <c r="E281" s="107"/>
      <c r="F281" s="107"/>
      <c r="G281" s="107"/>
      <c r="I281" s="107" t="s">
        <v>159</v>
      </c>
      <c r="J281" s="107"/>
      <c r="K281" s="107"/>
    </row>
    <row r="282" spans="2:12" ht="3" customHeight="1" x14ac:dyDescent="0.25"/>
  </sheetData>
  <mergeCells count="265">
    <mergeCell ref="A236:A240"/>
    <mergeCell ref="B236:B240"/>
    <mergeCell ref="C236:C240"/>
    <mergeCell ref="A48:A52"/>
    <mergeCell ref="B48:B52"/>
    <mergeCell ref="C48:C52"/>
    <mergeCell ref="C53:C57"/>
    <mergeCell ref="A53:A57"/>
    <mergeCell ref="B53:B57"/>
    <mergeCell ref="A184:A188"/>
    <mergeCell ref="B184:B188"/>
    <mergeCell ref="C184:C188"/>
    <mergeCell ref="A133:L133"/>
    <mergeCell ref="A134:A153"/>
    <mergeCell ref="B134:B153"/>
    <mergeCell ref="H128:H132"/>
    <mergeCell ref="I128:I132"/>
    <mergeCell ref="J128:J132"/>
    <mergeCell ref="K128:K132"/>
    <mergeCell ref="L128:L132"/>
    <mergeCell ref="C128:C132"/>
    <mergeCell ref="J120:J122"/>
    <mergeCell ref="K120:K122"/>
    <mergeCell ref="L120:L122"/>
    <mergeCell ref="A241:A245"/>
    <mergeCell ref="B241:B245"/>
    <mergeCell ref="C241:C245"/>
    <mergeCell ref="A246:A270"/>
    <mergeCell ref="B246:B270"/>
    <mergeCell ref="C246:C250"/>
    <mergeCell ref="C251:C255"/>
    <mergeCell ref="C256:C260"/>
    <mergeCell ref="C261:C265"/>
    <mergeCell ref="C266:C270"/>
    <mergeCell ref="B278:L278"/>
    <mergeCell ref="B279:L279"/>
    <mergeCell ref="B280:L280"/>
    <mergeCell ref="B281:G281"/>
    <mergeCell ref="I281:K281"/>
    <mergeCell ref="B271:E271"/>
    <mergeCell ref="B272:L272"/>
    <mergeCell ref="B273:L273"/>
    <mergeCell ref="B274:L274"/>
    <mergeCell ref="B275:L275"/>
    <mergeCell ref="B277:L277"/>
    <mergeCell ref="B276:L276"/>
    <mergeCell ref="A220:A224"/>
    <mergeCell ref="B220:B224"/>
    <mergeCell ref="C220:C224"/>
    <mergeCell ref="A225:L225"/>
    <mergeCell ref="L229:L231"/>
    <mergeCell ref="A226:A230"/>
    <mergeCell ref="B226:B230"/>
    <mergeCell ref="C226:C230"/>
    <mergeCell ref="H226:H228"/>
    <mergeCell ref="I226:I228"/>
    <mergeCell ref="K226:K228"/>
    <mergeCell ref="L226:L228"/>
    <mergeCell ref="H229:H231"/>
    <mergeCell ref="I229:I231"/>
    <mergeCell ref="J229:J231"/>
    <mergeCell ref="K229:K231"/>
    <mergeCell ref="J226:J228"/>
    <mergeCell ref="A231:A235"/>
    <mergeCell ref="B231:B235"/>
    <mergeCell ref="C231:C235"/>
    <mergeCell ref="H213:H215"/>
    <mergeCell ref="I213:I215"/>
    <mergeCell ref="J213:J215"/>
    <mergeCell ref="K213:K215"/>
    <mergeCell ref="L213:L215"/>
    <mergeCell ref="A215:A219"/>
    <mergeCell ref="B215:B219"/>
    <mergeCell ref="C215:C219"/>
    <mergeCell ref="C204:C208"/>
    <mergeCell ref="A209:L209"/>
    <mergeCell ref="A210:A214"/>
    <mergeCell ref="B210:B214"/>
    <mergeCell ref="C210:C214"/>
    <mergeCell ref="H210:H212"/>
    <mergeCell ref="I210:I212"/>
    <mergeCell ref="J210:J212"/>
    <mergeCell ref="K210:K212"/>
    <mergeCell ref="L210:L212"/>
    <mergeCell ref="A179:A183"/>
    <mergeCell ref="B179:B183"/>
    <mergeCell ref="C179:C183"/>
    <mergeCell ref="A189:A208"/>
    <mergeCell ref="B189:B208"/>
    <mergeCell ref="C189:C193"/>
    <mergeCell ref="C194:C198"/>
    <mergeCell ref="C199:C203"/>
    <mergeCell ref="A174:A178"/>
    <mergeCell ref="B174:B178"/>
    <mergeCell ref="C174:C178"/>
    <mergeCell ref="A169:A173"/>
    <mergeCell ref="B169:B173"/>
    <mergeCell ref="C169:C173"/>
    <mergeCell ref="H169:H173"/>
    <mergeCell ref="I169:I173"/>
    <mergeCell ref="J169:J173"/>
    <mergeCell ref="K169:K173"/>
    <mergeCell ref="L169:L173"/>
    <mergeCell ref="K174:K178"/>
    <mergeCell ref="L174:L178"/>
    <mergeCell ref="H174:H178"/>
    <mergeCell ref="I174:I178"/>
    <mergeCell ref="J174:J178"/>
    <mergeCell ref="K154:K156"/>
    <mergeCell ref="L154:L156"/>
    <mergeCell ref="H157:H159"/>
    <mergeCell ref="I157:I159"/>
    <mergeCell ref="J157:J159"/>
    <mergeCell ref="K157:K159"/>
    <mergeCell ref="L157:L159"/>
    <mergeCell ref="A154:A168"/>
    <mergeCell ref="B154:B168"/>
    <mergeCell ref="C154:C158"/>
    <mergeCell ref="H154:H156"/>
    <mergeCell ref="I154:I156"/>
    <mergeCell ref="J154:J156"/>
    <mergeCell ref="K160:K162"/>
    <mergeCell ref="L160:L162"/>
    <mergeCell ref="L147:L150"/>
    <mergeCell ref="C149:C153"/>
    <mergeCell ref="H151:H153"/>
    <mergeCell ref="I151:I153"/>
    <mergeCell ref="J151:J153"/>
    <mergeCell ref="K151:K153"/>
    <mergeCell ref="L151:L153"/>
    <mergeCell ref="H142:H146"/>
    <mergeCell ref="I142:I146"/>
    <mergeCell ref="J142:J146"/>
    <mergeCell ref="K142:K146"/>
    <mergeCell ref="L142:L146"/>
    <mergeCell ref="C144:C148"/>
    <mergeCell ref="H147:H150"/>
    <mergeCell ref="I147:I150"/>
    <mergeCell ref="J147:J150"/>
    <mergeCell ref="K147:K150"/>
    <mergeCell ref="L136:L139"/>
    <mergeCell ref="C139:C143"/>
    <mergeCell ref="H140:H141"/>
    <mergeCell ref="I140:I141"/>
    <mergeCell ref="J140:J141"/>
    <mergeCell ref="K140:K141"/>
    <mergeCell ref="L140:L141"/>
    <mergeCell ref="C134:C138"/>
    <mergeCell ref="H134:H135"/>
    <mergeCell ref="I134:I135"/>
    <mergeCell ref="J134:J135"/>
    <mergeCell ref="K134:K135"/>
    <mergeCell ref="L134:L135"/>
    <mergeCell ref="H136:H139"/>
    <mergeCell ref="B98:B102"/>
    <mergeCell ref="C98:C102"/>
    <mergeCell ref="H101:H102"/>
    <mergeCell ref="I101:I102"/>
    <mergeCell ref="J101:J102"/>
    <mergeCell ref="K101:K102"/>
    <mergeCell ref="J123:J125"/>
    <mergeCell ref="I136:I139"/>
    <mergeCell ref="J136:J139"/>
    <mergeCell ref="K136:K139"/>
    <mergeCell ref="K110:K111"/>
    <mergeCell ref="B108:B112"/>
    <mergeCell ref="C108:C112"/>
    <mergeCell ref="H110:H111"/>
    <mergeCell ref="I110:I111"/>
    <mergeCell ref="J110:J111"/>
    <mergeCell ref="C123:C127"/>
    <mergeCell ref="K123:K125"/>
    <mergeCell ref="A103:A107"/>
    <mergeCell ref="B103:B107"/>
    <mergeCell ref="C103:C107"/>
    <mergeCell ref="A113:A132"/>
    <mergeCell ref="B113:B132"/>
    <mergeCell ref="C113:C117"/>
    <mergeCell ref="C118:C122"/>
    <mergeCell ref="H120:H122"/>
    <mergeCell ref="I120:I122"/>
    <mergeCell ref="A108:A112"/>
    <mergeCell ref="H88:H97"/>
    <mergeCell ref="I88:I97"/>
    <mergeCell ref="J88:J97"/>
    <mergeCell ref="K88:K97"/>
    <mergeCell ref="L88:L97"/>
    <mergeCell ref="C93:C97"/>
    <mergeCell ref="H126:H127"/>
    <mergeCell ref="I126:I127"/>
    <mergeCell ref="H123:H125"/>
    <mergeCell ref="I123:I125"/>
    <mergeCell ref="L101:L102"/>
    <mergeCell ref="L123:L125"/>
    <mergeCell ref="E17:E20"/>
    <mergeCell ref="F17:F20"/>
    <mergeCell ref="G17:G20"/>
    <mergeCell ref="K26:K40"/>
    <mergeCell ref="A78:A97"/>
    <mergeCell ref="B78:B97"/>
    <mergeCell ref="C78:C82"/>
    <mergeCell ref="H78:H87"/>
    <mergeCell ref="I78:I87"/>
    <mergeCell ref="J78:J87"/>
    <mergeCell ref="A58:L58"/>
    <mergeCell ref="A59:L59"/>
    <mergeCell ref="A60:A77"/>
    <mergeCell ref="B60:B77"/>
    <mergeCell ref="C60:C64"/>
    <mergeCell ref="C65:C77"/>
    <mergeCell ref="D65:D77"/>
    <mergeCell ref="E65:E77"/>
    <mergeCell ref="F65:F77"/>
    <mergeCell ref="G65:G77"/>
    <mergeCell ref="K78:K87"/>
    <mergeCell ref="L78:L87"/>
    <mergeCell ref="C83:C87"/>
    <mergeCell ref="C88:C92"/>
    <mergeCell ref="C31:C35"/>
    <mergeCell ref="C36:C40"/>
    <mergeCell ref="A21:A25"/>
    <mergeCell ref="B21:B25"/>
    <mergeCell ref="C21:C25"/>
    <mergeCell ref="A26:A40"/>
    <mergeCell ref="B26:B40"/>
    <mergeCell ref="C26:C30"/>
    <mergeCell ref="D17:D20"/>
    <mergeCell ref="A7:L7"/>
    <mergeCell ref="A8:A12"/>
    <mergeCell ref="B8:B12"/>
    <mergeCell ref="C8:C12"/>
    <mergeCell ref="H8:H9"/>
    <mergeCell ref="I8:I9"/>
    <mergeCell ref="A3:L3"/>
    <mergeCell ref="A4:A5"/>
    <mergeCell ref="B4:B5"/>
    <mergeCell ref="C4:C5"/>
    <mergeCell ref="D4:D5"/>
    <mergeCell ref="E4:G4"/>
    <mergeCell ref="H4:L4"/>
    <mergeCell ref="L8:L9"/>
    <mergeCell ref="L26:L40"/>
    <mergeCell ref="J8:J9"/>
    <mergeCell ref="K8:K9"/>
    <mergeCell ref="J126:J127"/>
    <mergeCell ref="K126:K127"/>
    <mergeCell ref="L126:L127"/>
    <mergeCell ref="A98:A102"/>
    <mergeCell ref="L110:L111"/>
    <mergeCell ref="C164:C168"/>
    <mergeCell ref="C159:C163"/>
    <mergeCell ref="H160:H162"/>
    <mergeCell ref="I160:I162"/>
    <mergeCell ref="J160:J162"/>
    <mergeCell ref="A41:L41"/>
    <mergeCell ref="A42:L42"/>
    <mergeCell ref="A43:A47"/>
    <mergeCell ref="B43:B47"/>
    <mergeCell ref="C43:C47"/>
    <mergeCell ref="A13:A20"/>
    <mergeCell ref="B13:B20"/>
    <mergeCell ref="C13:C20"/>
    <mergeCell ref="H26:H40"/>
    <mergeCell ref="I26:I40"/>
    <mergeCell ref="J26:J40"/>
  </mergeCells>
  <pageMargins left="0" right="0" top="0.19685039370078741" bottom="0.19685039370078741" header="0" footer="0"/>
  <pageSetup paperSize="9" scale="60" orientation="landscape" r:id="rId1"/>
  <headerFooter alignWithMargins="0">
    <oddHeader xml:space="preserve">&amp;C&amp;P </oddHeader>
  </headerFooter>
  <rowBreaks count="7" manualBreakCount="7">
    <brk id="25" max="15" man="1"/>
    <brk id="61" max="11" man="1"/>
    <brk id="77" max="11" man="1"/>
    <brk id="104" max="11" man="1"/>
    <brk id="120" max="11" man="1"/>
    <brk id="153" max="11" man="1"/>
    <brk id="18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</vt:lpstr>
      <vt:lpstr>'приложение 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Цацуро Юлия Сергеевна</cp:lastModifiedBy>
  <cp:lastPrinted>2024-03-13T08:32:07Z</cp:lastPrinted>
  <dcterms:created xsi:type="dcterms:W3CDTF">1996-10-08T23:32:33Z</dcterms:created>
  <dcterms:modified xsi:type="dcterms:W3CDTF">2024-06-04T14:30:26Z</dcterms:modified>
</cp:coreProperties>
</file>