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120" yWindow="7665" windowWidth="19440" windowHeight="5160"/>
  </bookViews>
  <sheets>
    <sheet name="приложение 3 " sheetId="7" r:id="rId1"/>
  </sheets>
  <definedNames>
    <definedName name="_xlnm._FilterDatabase" localSheetId="0" hidden="1">'приложение 3 '!#REF!</definedName>
    <definedName name="_xlnm.Print_Area" localSheetId="0">'приложение 3 '!$A$1:$L$295</definedName>
  </definedNames>
  <calcPr calcId="145621"/>
</workbook>
</file>

<file path=xl/calcChain.xml><?xml version="1.0" encoding="utf-8"?>
<calcChain xmlns="http://schemas.openxmlformats.org/spreadsheetml/2006/main">
  <c r="F123" i="7" l="1"/>
  <c r="E204" i="7"/>
  <c r="E257" i="7"/>
  <c r="E140" i="7"/>
  <c r="F140" i="7"/>
  <c r="F228" i="7"/>
  <c r="F233" i="7" s="1"/>
  <c r="F203" i="7"/>
  <c r="G201" i="7"/>
  <c r="F167" i="7"/>
  <c r="E167" i="7"/>
  <c r="F105" i="7"/>
  <c r="G108" i="7"/>
  <c r="G107" i="7"/>
  <c r="F61" i="7"/>
  <c r="G61" i="7" s="1"/>
  <c r="G55" i="7"/>
  <c r="G58" i="7"/>
  <c r="G57" i="7"/>
  <c r="G56" i="7"/>
  <c r="G14" i="7"/>
  <c r="F19" i="7"/>
  <c r="G25" i="7"/>
  <c r="G26" i="7"/>
  <c r="G24" i="7"/>
  <c r="G23" i="7" l="1"/>
  <c r="G179" i="7"/>
  <c r="G180" i="7"/>
  <c r="G178" i="7"/>
  <c r="G154" i="7"/>
  <c r="G155" i="7"/>
  <c r="G156" i="7"/>
  <c r="G149" i="7"/>
  <c r="G150" i="7"/>
  <c r="G151" i="7"/>
  <c r="G148" i="7"/>
  <c r="F127" i="7"/>
  <c r="F128" i="7"/>
  <c r="F129" i="7"/>
  <c r="F130" i="7"/>
  <c r="F122" i="7"/>
  <c r="F124" i="7"/>
  <c r="F125" i="7"/>
  <c r="E123" i="7"/>
  <c r="E124" i="7"/>
  <c r="E125" i="7"/>
  <c r="G118" i="7"/>
  <c r="G119" i="7"/>
  <c r="F116" i="7"/>
  <c r="G117" i="7"/>
  <c r="G106" i="7"/>
  <c r="G105" i="7" s="1"/>
  <c r="F85" i="7"/>
  <c r="F90" i="7"/>
  <c r="F126" i="7" s="1"/>
  <c r="F95" i="7"/>
  <c r="F100" i="7" s="1"/>
  <c r="G91" i="7"/>
  <c r="G92" i="7"/>
  <c r="G128" i="7" s="1"/>
  <c r="G93" i="7"/>
  <c r="G129" i="7" s="1"/>
  <c r="G94" i="7"/>
  <c r="G130" i="7" s="1"/>
  <c r="G96" i="7"/>
  <c r="G97" i="7"/>
  <c r="G98" i="7"/>
  <c r="G99" i="7"/>
  <c r="G95" i="7" s="1"/>
  <c r="G88" i="7"/>
  <c r="G89" i="7"/>
  <c r="G78" i="7"/>
  <c r="G70" i="7"/>
  <c r="G125" i="7" s="1"/>
  <c r="G68" i="7"/>
  <c r="G69" i="7"/>
  <c r="G124" i="7" s="1"/>
  <c r="G67" i="7"/>
  <c r="G81" i="7" s="1"/>
  <c r="G35" i="7"/>
  <c r="G16" i="7"/>
  <c r="G15" i="7"/>
  <c r="G11" i="7"/>
  <c r="E209" i="7"/>
  <c r="F209" i="7"/>
  <c r="E210" i="7"/>
  <c r="F210" i="7"/>
  <c r="F267" i="7" s="1"/>
  <c r="G210" i="7"/>
  <c r="G267" i="7" s="1"/>
  <c r="F208" i="7"/>
  <c r="E208" i="7"/>
  <c r="E137" i="7"/>
  <c r="F137" i="7"/>
  <c r="G137" i="7"/>
  <c r="E138" i="7"/>
  <c r="F138" i="7"/>
  <c r="G138" i="7"/>
  <c r="E139" i="7"/>
  <c r="F139" i="7"/>
  <c r="G139" i="7"/>
  <c r="G140" i="7"/>
  <c r="E66" i="7"/>
  <c r="F81" i="7"/>
  <c r="F82" i="7"/>
  <c r="F83" i="7"/>
  <c r="F84" i="7"/>
  <c r="E81" i="7"/>
  <c r="E82" i="7"/>
  <c r="E83" i="7"/>
  <c r="E84" i="7"/>
  <c r="F75" i="7"/>
  <c r="G75" i="7"/>
  <c r="G136" i="7" s="1"/>
  <c r="E75" i="7"/>
  <c r="E136" i="7" s="1"/>
  <c r="G82" i="7" l="1"/>
  <c r="G116" i="7"/>
  <c r="G84" i="7"/>
  <c r="G90" i="7"/>
  <c r="G126" i="7" s="1"/>
  <c r="E80" i="7"/>
  <c r="G83" i="7"/>
  <c r="F136" i="7"/>
  <c r="G32" i="7"/>
  <c r="G8" i="7"/>
  <c r="F236" i="7"/>
  <c r="F218" i="7"/>
  <c r="G218" i="7"/>
  <c r="F219" i="7"/>
  <c r="G219" i="7"/>
  <c r="G220" i="7"/>
  <c r="F220" i="7"/>
  <c r="E218" i="7"/>
  <c r="E219" i="7"/>
  <c r="E220" i="7"/>
  <c r="F204" i="7"/>
  <c r="F205" i="7"/>
  <c r="F277" i="7" l="1"/>
  <c r="F184" i="7"/>
  <c r="F183" i="7"/>
  <c r="E197" i="7" l="1"/>
  <c r="E184" i="7"/>
  <c r="E111" i="7"/>
  <c r="F237" i="7"/>
  <c r="F235" i="7"/>
  <c r="F276" i="7" s="1"/>
  <c r="F234" i="7"/>
  <c r="F275" i="7" s="1"/>
  <c r="E237" i="7"/>
  <c r="E278" i="7" s="1"/>
  <c r="E236" i="7"/>
  <c r="E277" i="7" s="1"/>
  <c r="E235" i="7"/>
  <c r="E276" i="7" s="1"/>
  <c r="E234" i="7"/>
  <c r="E275" i="7" s="1"/>
  <c r="E217" i="7"/>
  <c r="E183" i="7"/>
  <c r="E185" i="7"/>
  <c r="E186" i="7"/>
  <c r="E177" i="7"/>
  <c r="E116" i="7"/>
  <c r="E105" i="7"/>
  <c r="F63" i="7"/>
  <c r="G63" i="7" s="1"/>
  <c r="F62" i="7"/>
  <c r="F60" i="7"/>
  <c r="E60" i="7"/>
  <c r="E61" i="7"/>
  <c r="E62" i="7"/>
  <c r="E63" i="7"/>
  <c r="F40" i="7"/>
  <c r="G40" i="7"/>
  <c r="G60" i="7" l="1"/>
  <c r="G62" i="7"/>
  <c r="E274" i="7"/>
  <c r="F121" i="7"/>
  <c r="F38" i="7"/>
  <c r="G19" i="7"/>
  <c r="G38" i="7" s="1"/>
  <c r="E19" i="7"/>
  <c r="E38" i="7" s="1"/>
  <c r="F20" i="7"/>
  <c r="F39" i="7" s="1"/>
  <c r="G20" i="7"/>
  <c r="G39" i="7" s="1"/>
  <c r="E20" i="7"/>
  <c r="E39" i="7" s="1"/>
  <c r="F21" i="7"/>
  <c r="G21" i="7"/>
  <c r="E21" i="7"/>
  <c r="E40" i="7" s="1"/>
  <c r="F22" i="7"/>
  <c r="F41" i="7" s="1"/>
  <c r="G22" i="7"/>
  <c r="G41" i="7" s="1"/>
  <c r="E22" i="7"/>
  <c r="E41" i="7" s="1"/>
  <c r="G13" i="7"/>
  <c r="G18" i="7" s="1"/>
  <c r="F13" i="7"/>
  <c r="E13" i="7"/>
  <c r="E23" i="7"/>
  <c r="F23" i="7"/>
  <c r="F147" i="7"/>
  <c r="F111" i="7"/>
  <c r="G190" i="7" l="1"/>
  <c r="G191" i="7"/>
  <c r="G160" i="7"/>
  <c r="G215" i="7" s="1"/>
  <c r="G159" i="7"/>
  <c r="G214" i="7" s="1"/>
  <c r="G166" i="7"/>
  <c r="F166" i="7"/>
  <c r="F165" i="7"/>
  <c r="F164" i="7"/>
  <c r="E164" i="7"/>
  <c r="E163" i="7"/>
  <c r="E122" i="7"/>
  <c r="F211" i="7"/>
  <c r="F54" i="7"/>
  <c r="F59" i="7" s="1"/>
  <c r="E255" i="7"/>
  <c r="F255" i="7"/>
  <c r="F260" i="7" s="1"/>
  <c r="E256" i="7"/>
  <c r="E261" i="7" s="1"/>
  <c r="F256" i="7"/>
  <c r="F261" i="7" s="1"/>
  <c r="F257" i="7"/>
  <c r="F262" i="7" s="1"/>
  <c r="E258" i="7"/>
  <c r="F258" i="7"/>
  <c r="F103" i="7"/>
  <c r="G103" i="7" s="1"/>
  <c r="E228" i="7"/>
  <c r="E233" i="7" s="1"/>
  <c r="F213" i="7"/>
  <c r="F223" i="7" s="1"/>
  <c r="G213" i="7"/>
  <c r="F214" i="7"/>
  <c r="F224" i="7" s="1"/>
  <c r="F215" i="7"/>
  <c r="F225" i="7" s="1"/>
  <c r="F216" i="7"/>
  <c r="G216" i="7"/>
  <c r="E214" i="7"/>
  <c r="E215" i="7"/>
  <c r="E216" i="7"/>
  <c r="E213" i="7"/>
  <c r="F185" i="7"/>
  <c r="F177" i="7"/>
  <c r="F197" i="7"/>
  <c r="E172" i="7"/>
  <c r="E182" i="7" s="1"/>
  <c r="G87" i="7"/>
  <c r="G123" i="7" s="1"/>
  <c r="G132" i="7"/>
  <c r="G270" i="7" s="1"/>
  <c r="G133" i="7"/>
  <c r="G134" i="7"/>
  <c r="G135" i="7"/>
  <c r="G273" i="7" s="1"/>
  <c r="G86" i="7"/>
  <c r="F66" i="7"/>
  <c r="F80" i="7" s="1"/>
  <c r="F157" i="7"/>
  <c r="E157" i="7"/>
  <c r="F172" i="7"/>
  <c r="G185" i="7"/>
  <c r="E203" i="7"/>
  <c r="E8" i="7"/>
  <c r="E18" i="7" s="1"/>
  <c r="G253" i="7"/>
  <c r="G252" i="7"/>
  <c r="G251" i="7"/>
  <c r="G250" i="7"/>
  <c r="F249" i="7"/>
  <c r="E249" i="7"/>
  <c r="G248" i="7"/>
  <c r="G247" i="7"/>
  <c r="G246" i="7"/>
  <c r="G245" i="7"/>
  <c r="F244" i="7"/>
  <c r="E244" i="7"/>
  <c r="G243" i="7"/>
  <c r="G242" i="7"/>
  <c r="G241" i="7"/>
  <c r="G240" i="7"/>
  <c r="F239" i="7"/>
  <c r="E239" i="7"/>
  <c r="G232" i="7"/>
  <c r="G237" i="7" s="1"/>
  <c r="G231" i="7"/>
  <c r="G236" i="7" s="1"/>
  <c r="G277" i="7" s="1"/>
  <c r="G230" i="7"/>
  <c r="G235" i="7" s="1"/>
  <c r="G276" i="7" s="1"/>
  <c r="G229" i="7"/>
  <c r="E211" i="7"/>
  <c r="F206" i="7"/>
  <c r="E206" i="7"/>
  <c r="E205" i="7"/>
  <c r="G200" i="7"/>
  <c r="G199" i="7"/>
  <c r="G198" i="7"/>
  <c r="G196" i="7"/>
  <c r="G195" i="7"/>
  <c r="G194" i="7"/>
  <c r="G193" i="7"/>
  <c r="F192" i="7"/>
  <c r="E192" i="7"/>
  <c r="G189" i="7"/>
  <c r="G188" i="7"/>
  <c r="F187" i="7"/>
  <c r="E187" i="7"/>
  <c r="G176" i="7"/>
  <c r="G174" i="7"/>
  <c r="G209" i="7" s="1"/>
  <c r="G173" i="7"/>
  <c r="G168" i="7"/>
  <c r="E166" i="7"/>
  <c r="E165" i="7"/>
  <c r="F163" i="7"/>
  <c r="G153" i="7"/>
  <c r="F152" i="7"/>
  <c r="E152" i="7"/>
  <c r="E147" i="7"/>
  <c r="F135" i="7"/>
  <c r="F273" i="7" s="1"/>
  <c r="E135" i="7"/>
  <c r="E273" i="7" s="1"/>
  <c r="F134" i="7"/>
  <c r="F272" i="7" s="1"/>
  <c r="E134" i="7"/>
  <c r="E272" i="7" s="1"/>
  <c r="F133" i="7"/>
  <c r="E133" i="7"/>
  <c r="E271" i="7" s="1"/>
  <c r="F132" i="7"/>
  <c r="F270" i="7" s="1"/>
  <c r="E132" i="7"/>
  <c r="E270" i="7" s="1"/>
  <c r="F145" i="7"/>
  <c r="E130" i="7"/>
  <c r="E129" i="7"/>
  <c r="E128" i="7"/>
  <c r="E127" i="7"/>
  <c r="E265" i="7" s="1"/>
  <c r="F104" i="7"/>
  <c r="G104" i="7" s="1"/>
  <c r="E104" i="7"/>
  <c r="E103" i="7"/>
  <c r="F102" i="7"/>
  <c r="G102" i="7" s="1"/>
  <c r="E102" i="7"/>
  <c r="F101" i="7"/>
  <c r="G101" i="7" s="1"/>
  <c r="E101" i="7"/>
  <c r="G131" i="7"/>
  <c r="E95" i="7"/>
  <c r="E131" i="7" s="1"/>
  <c r="E90" i="7"/>
  <c r="E126" i="7" s="1"/>
  <c r="E85" i="7"/>
  <c r="E54" i="7"/>
  <c r="E59" i="7" s="1"/>
  <c r="G46" i="7"/>
  <c r="F46" i="7"/>
  <c r="E46" i="7"/>
  <c r="G45" i="7"/>
  <c r="F45" i="7"/>
  <c r="F50" i="7" s="1"/>
  <c r="E45" i="7"/>
  <c r="G44" i="7"/>
  <c r="F44" i="7"/>
  <c r="E44" i="7"/>
  <c r="E49" i="7" s="1"/>
  <c r="G43" i="7"/>
  <c r="G48" i="7" s="1"/>
  <c r="F43" i="7"/>
  <c r="E43" i="7"/>
  <c r="G42" i="7"/>
  <c r="F42" i="7"/>
  <c r="E42" i="7"/>
  <c r="F32" i="7"/>
  <c r="E32" i="7"/>
  <c r="F8" i="7"/>
  <c r="F18" i="7" s="1"/>
  <c r="G66" i="7"/>
  <c r="G80" i="7" s="1"/>
  <c r="E144" i="7" l="1"/>
  <c r="G249" i="7"/>
  <c r="G143" i="7"/>
  <c r="F271" i="7"/>
  <c r="F143" i="7"/>
  <c r="G203" i="7"/>
  <c r="G167" i="7"/>
  <c r="G228" i="7"/>
  <c r="G233" i="7" s="1"/>
  <c r="E254" i="7"/>
  <c r="F282" i="7"/>
  <c r="G257" i="7"/>
  <c r="E202" i="7"/>
  <c r="E223" i="7"/>
  <c r="G163" i="7"/>
  <c r="G208" i="7"/>
  <c r="F263" i="7"/>
  <c r="G85" i="7"/>
  <c r="G100" i="7" s="1"/>
  <c r="G127" i="7"/>
  <c r="G122" i="7"/>
  <c r="G177" i="7"/>
  <c r="G258" i="7"/>
  <c r="G165" i="7"/>
  <c r="E145" i="7"/>
  <c r="E143" i="7"/>
  <c r="E142" i="7"/>
  <c r="E121" i="7"/>
  <c r="E141" i="7" s="1"/>
  <c r="F144" i="7"/>
  <c r="F142" i="7"/>
  <c r="G145" i="7"/>
  <c r="F266" i="7"/>
  <c r="F281" i="7" s="1"/>
  <c r="E100" i="7"/>
  <c r="E267" i="7"/>
  <c r="E225" i="7"/>
  <c r="F207" i="7"/>
  <c r="G271" i="7"/>
  <c r="F202" i="7"/>
  <c r="G204" i="7"/>
  <c r="G224" i="7" s="1"/>
  <c r="G234" i="7"/>
  <c r="G275" i="7" s="1"/>
  <c r="G205" i="7"/>
  <c r="F254" i="7"/>
  <c r="G144" i="7"/>
  <c r="G255" i="7"/>
  <c r="E224" i="7"/>
  <c r="E37" i="7"/>
  <c r="E47" i="7" s="1"/>
  <c r="F162" i="7"/>
  <c r="E226" i="7"/>
  <c r="E262" i="7"/>
  <c r="F186" i="7"/>
  <c r="E260" i="7"/>
  <c r="E280" i="7" s="1"/>
  <c r="F221" i="7"/>
  <c r="G265" i="7"/>
  <c r="F212" i="7"/>
  <c r="F265" i="7"/>
  <c r="F280" i="7" s="1"/>
  <c r="E268" i="7"/>
  <c r="F37" i="7"/>
  <c r="F47" i="7" s="1"/>
  <c r="G37" i="7"/>
  <c r="G47" i="7" s="1"/>
  <c r="G172" i="7"/>
  <c r="G51" i="7"/>
  <c r="F268" i="7"/>
  <c r="E48" i="7"/>
  <c r="E50" i="7"/>
  <c r="G211" i="7"/>
  <c r="G221" i="7" s="1"/>
  <c r="E263" i="7"/>
  <c r="E283" i="7" s="1"/>
  <c r="E162" i="7"/>
  <c r="E51" i="7"/>
  <c r="G183" i="7"/>
  <c r="F182" i="7"/>
  <c r="F51" i="7"/>
  <c r="G187" i="7"/>
  <c r="G197" i="7"/>
  <c r="G272" i="7"/>
  <c r="E212" i="7"/>
  <c r="G184" i="7"/>
  <c r="G256" i="7"/>
  <c r="F226" i="7"/>
  <c r="F222" i="7" s="1"/>
  <c r="G206" i="7"/>
  <c r="G263" i="7" s="1"/>
  <c r="G212" i="7"/>
  <c r="E207" i="7"/>
  <c r="G164" i="7"/>
  <c r="F49" i="7"/>
  <c r="G54" i="7"/>
  <c r="G59" i="7" s="1"/>
  <c r="F48" i="7"/>
  <c r="F131" i="7"/>
  <c r="F141" i="7" s="1"/>
  <c r="G152" i="7"/>
  <c r="G239" i="7"/>
  <c r="G147" i="7"/>
  <c r="G157" i="7"/>
  <c r="F269" i="7"/>
  <c r="E266" i="7"/>
  <c r="E281" i="7" s="1"/>
  <c r="E269" i="7"/>
  <c r="G192" i="7"/>
  <c r="G244" i="7"/>
  <c r="G111" i="7"/>
  <c r="G49" i="7"/>
  <c r="G50" i="7"/>
  <c r="G223" i="7" l="1"/>
  <c r="G268" i="7"/>
  <c r="E282" i="7"/>
  <c r="G225" i="7"/>
  <c r="G262" i="7"/>
  <c r="G282" i="7" s="1"/>
  <c r="G260" i="7"/>
  <c r="G280" i="7" s="1"/>
  <c r="G261" i="7"/>
  <c r="G269" i="7"/>
  <c r="F217" i="7"/>
  <c r="F278" i="7"/>
  <c r="F274" i="7" s="1"/>
  <c r="G217" i="7"/>
  <c r="G278" i="7"/>
  <c r="E264" i="7"/>
  <c r="G142" i="7"/>
  <c r="F259" i="7"/>
  <c r="F264" i="7"/>
  <c r="G121" i="7"/>
  <c r="G141" i="7" s="1"/>
  <c r="E222" i="7"/>
  <c r="G226" i="7"/>
  <c r="G207" i="7"/>
  <c r="G182" i="7"/>
  <c r="G186" i="7"/>
  <c r="G266" i="7"/>
  <c r="G254" i="7"/>
  <c r="E259" i="7"/>
  <c r="G162" i="7"/>
  <c r="G202" i="7"/>
  <c r="G274" i="7"/>
  <c r="G283" i="7" l="1"/>
  <c r="G222" i="7"/>
  <c r="F283" i="7"/>
  <c r="G281" i="7"/>
  <c r="G259" i="7"/>
  <c r="G264" i="7"/>
  <c r="F279" i="7"/>
  <c r="E279" i="7"/>
  <c r="G279" i="7" l="1"/>
</calcChain>
</file>

<file path=xl/sharedStrings.xml><?xml version="1.0" encoding="utf-8"?>
<sst xmlns="http://schemas.openxmlformats.org/spreadsheetml/2006/main" count="614" uniqueCount="217">
  <si>
    <t>№ п/п</t>
  </si>
  <si>
    <t>Наименование мероприятия муниципальной программы</t>
  </si>
  <si>
    <t xml:space="preserve">Исполнитель, участник муниципальной программы </t>
  </si>
  <si>
    <t>Всего</t>
  </si>
  <si>
    <t>ФБ</t>
  </si>
  <si>
    <t>РБ</t>
  </si>
  <si>
    <t>МБ</t>
  </si>
  <si>
    <t>ВБ</t>
  </si>
  <si>
    <t>УКИН</t>
  </si>
  <si>
    <t>УО</t>
  </si>
  <si>
    <t>Итого</t>
  </si>
  <si>
    <t>Подпрограмма 3 «Развитие дополнительного образования, отдыха и занятости детей»</t>
  </si>
  <si>
    <t>УФКМС</t>
  </si>
  <si>
    <t>3.1</t>
  </si>
  <si>
    <t>3.2</t>
  </si>
  <si>
    <t>3.3</t>
  </si>
  <si>
    <t>3.4</t>
  </si>
  <si>
    <t>Реализация общегородских воспитательных мероприятий</t>
  </si>
  <si>
    <t>УО - Управление образования Администрации города Вологды;</t>
  </si>
  <si>
    <t>Используемые сокращения:</t>
  </si>
  <si>
    <t>УКИН - Управление культуры и историко-культурного насления Администрации города Вологды;</t>
  </si>
  <si>
    <t>Организация и проведение лагерей в каникулярный период</t>
  </si>
  <si>
    <t>ВБ – внебюджетные источники финансирования.</t>
  </si>
  <si>
    <t>ФБ – безвозмездные поступления из федерального бюджета;</t>
  </si>
  <si>
    <t xml:space="preserve"> Подпрограмма 1 «Развитие дошкольного образования»</t>
  </si>
  <si>
    <t xml:space="preserve"> Подпрограмма 2 «Развитие общего образования»</t>
  </si>
  <si>
    <t xml:space="preserve">ДГ, МКУ «Градо-строительный центр города Вологды»   </t>
  </si>
  <si>
    <t>Выявление и поддержка одаренных детей и молодых талантов</t>
  </si>
  <si>
    <t>2.4.</t>
  </si>
  <si>
    <t>УФКМС - Управление физической культуры и массового спорта Администрации города Вологды;</t>
  </si>
  <si>
    <t>1</t>
  </si>
  <si>
    <t>2</t>
  </si>
  <si>
    <t>2.2.</t>
  </si>
  <si>
    <t>2.1.</t>
  </si>
  <si>
    <t>1.1.</t>
  </si>
  <si>
    <t>Финансовые затраты, тыс.руб.</t>
  </si>
  <si>
    <t>Организация занятости неорганизованных детей в микрорайонах города в рамках реализации социально значимого проекта «Город детства»</t>
  </si>
  <si>
    <t>Подпрограмма 5 «Во славу Отечества. Патриотическое воспитание детей и молодежи города Вологды»</t>
  </si>
  <si>
    <t>5.1</t>
  </si>
  <si>
    <t>Выполнение ремонтных работ и мероприятий по комплексной безопасности образовательных организаций</t>
  </si>
  <si>
    <t>Обеспечение доступности муниципальных образовательных организаций и услуг в сфере образования для инвалидов и других маломобильных групп населения</t>
  </si>
  <si>
    <t>РБ – безвозмездные поступления из областного бюджета;</t>
  </si>
  <si>
    <t>МБ – налоговые и неналоговые доходы бюджета города Вологды;</t>
  </si>
  <si>
    <t>Патриотическое воспитание детей и молодежи в ходе массовых мероприятий</t>
  </si>
  <si>
    <t>Методическое, информационное и организационное обеспечение системы патриотического воспитания детей и молодежи</t>
  </si>
  <si>
    <t>5.2</t>
  </si>
  <si>
    <t>5.3</t>
  </si>
  <si>
    <t>Содействие допризывной подготовке граждан к военной службе, формированию позитивного отношения к служению Отечеству</t>
  </si>
  <si>
    <t>ДГ -Департамент градостроительства Администрации города Вологды;</t>
  </si>
  <si>
    <t>Итого по мероприятиям</t>
  </si>
  <si>
    <t>Итого по подпрограмме</t>
  </si>
  <si>
    <t>Итого по муниципальной программе</t>
  </si>
  <si>
    <t>МКУ «Градостроительный центр города Вологды» - Муниципальное казенное учреждение «Градостроительный центр города Вологды»;</t>
  </si>
  <si>
    <t>Источник финансирова-ния</t>
  </si>
  <si>
    <t>3.5</t>
  </si>
  <si>
    <t>Целевые показатели</t>
  </si>
  <si>
    <t xml:space="preserve">План </t>
  </si>
  <si>
    <t>Фактические расходы</t>
  </si>
  <si>
    <t>Кассовые расходы</t>
  </si>
  <si>
    <t>Единица измере-ния</t>
  </si>
  <si>
    <t>примечание</t>
  </si>
  <si>
    <t>%</t>
  </si>
  <si>
    <t>доля детей-инвалидов, которым созданы условия для получения качественного начального общего, основного общего, среднего общего образования, от общей численности детей-инвалидов школьного возраста</t>
  </si>
  <si>
    <t>доля детей-инвалидов, которым созданы условия для получения качественного образования с использованием дистанционных образовательных технологий и не противопоказаны данные виды обучения</t>
  </si>
  <si>
    <t>доля выпускников-инвалидов 9 и 11 классов, охваченных профориентационной работой, в общей численности выпускников-инвалидов</t>
  </si>
  <si>
    <t>чел.</t>
  </si>
  <si>
    <t>ед.</t>
  </si>
  <si>
    <t>доля муниципальных общеобразовательных организаций, здания которых находятся в аварийном состоянии или требуют капитального ремонта, в общем количестве муниципальных общеобразовательных организаций</t>
  </si>
  <si>
    <t>доля муниципальных организаций дополнительного образования, здания которых находятся в аварийном состоянии или требуют капитального ремонта, в общем количестве муниципальных организаций дополнительного образования</t>
  </si>
  <si>
    <t>Совершенствование материально-технической базы муниципальных образовательных организаций и создание безопасных условий функционирования муниципальных образовательных организаций</t>
  </si>
  <si>
    <t>доля муниципальных дошкольных образовательных организаций, здания которых находятся в аварийном состоянии или требуют капитального ремонта, в общем числе муниципальных дошкольных образовательных организаций</t>
  </si>
  <si>
    <t>Наименование показателей</t>
  </si>
  <si>
    <t>доля муниципальных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</si>
  <si>
    <t>доля детей-инвалидов в возрасте от 1,5 до 7 лет, охваченных дошкольным образованием, от общей численности  детей-инвалидов такого возраста</t>
  </si>
  <si>
    <t>доля муниципальных общеобразовательных организаций, в которых создана универсальная безбарьерная среда для инклюзивного образования детей-инвалидов, в общем количестве общеобразовательных организаций</t>
  </si>
  <si>
    <t>доля детей с ограниченными возможностями здоровья, осваивающих дополнительные общеобразовательные программы, в том числе с использованием дистанционных технологий</t>
  </si>
  <si>
    <t xml:space="preserve">доля детей-инвалидов в возрасте от 5 до 18 лет, получающих дополнительное образование, в общей численности детей-инвалидов такого возраста </t>
  </si>
  <si>
    <t>Доля детей в возрасте от 1 до 6 лет, состоящих на учете для определения в муниципальные дошкольные образовательные организации, в общей численности детей в возрасте от 1 до 6 лет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</si>
  <si>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организациях, в общей численности детей в возрасте от 1 до 6 лет</t>
  </si>
  <si>
    <t>Отношение средней заработной платы педагогических работников дошкольных образовательных учреждений к средней заработной плате в сфере общего образования в регионе</t>
  </si>
  <si>
    <t>Доля муниципальных услуг, предоставленных в электронной форме, в пределах компетенции, от общего количества предоставленных муниципальных услуг, переведенных в электронную форму</t>
  </si>
  <si>
    <t>Доля выпускников муниципальных общеобразовательных организаций, не получивших аттестат о среднем общем образовании, в общей численности выпускников муниципальных общеобразовательных организаций.</t>
  </si>
  <si>
    <t xml:space="preserve"> 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</si>
  <si>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>Доля детей из многодетных семей, на которых предоставлены денежные выплаты на проезд и приобретение комплекта одежды для посещения школьных занятий, спортивной формы для занятий физической культурой, в общем количестве таких детей, родители (законные представители) которых обратились за назначением указанных мер социальной поддержки</t>
  </si>
  <si>
    <t>Доля обучающихся в муниципальных общеобразовательных организациях по очной форме обучения из числа детей из малоимущих семей, многодетных семей, детей, состоящих на учете в противотуберкулезном диспансере, получающих льготное питание, в общем количестве таких обучающихся, чьи родители обратились за получением льготного питания</t>
  </si>
  <si>
    <t>Доля детей первой и второй групп здоровья в общей численности обучающихся в муниципальных общеобразовательных организациях</t>
  </si>
  <si>
    <t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проектов, направленных на раннюю профориентацию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</si>
  <si>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деятельности), в том числе по итогам участия в проекте «Билет в будущее»</t>
  </si>
  <si>
    <t>Удельный вес численности обучающихся в муниципальных общеобразовательных организациях в соответствии с федеральными государственными образовательными стандартами общего образования в общей численности обучающихся в муниципальных общеобразовательных организациях</t>
  </si>
  <si>
    <t>Количество образовательных организаций, которые приняли участие в апробации и тестировании федеральной информационно-сервисной платформы цифровой образовательной среды и набора типовых информационных решений</t>
  </si>
  <si>
    <t xml:space="preserve"> Доля охвата обучающихся 6-11 классов профориентационными мероприятиями</t>
  </si>
  <si>
    <t xml:space="preserve"> Доля педагогов муниципальных общеобразовательных организаций в возрасте до 35 лет в общей численности педагогов муниципальных общеобразовательных организаций</t>
  </si>
  <si>
    <t>Доля учителей в возрасте до 35 лет, которые вовлечены в различные формы поддержки и сопровождения в первые три года работы</t>
  </si>
  <si>
    <t>Отношение средней заработной платы педагогических работников образовательных учреждений  общего образования к средней заработной плате в регионе</t>
  </si>
  <si>
    <t>Количество муниципальных общеобразовательных организаций, в которых проведены ремонт, реконструкция и строительство стадионов в общей численности муниципальных общеобразовательных организаций, имеющих стадионы</t>
  </si>
  <si>
    <t>млн.чел.</t>
  </si>
  <si>
    <t>тыс.чел.</t>
  </si>
  <si>
    <t>Удельный вес численности обучающихся по основным образовательным программам начального общего, основного общего, среднего общего образования (4-11 кл.), участвующих во Всероссийской олимпиаде школьников, в общей численности обучающихся (4-11 кл)</t>
  </si>
  <si>
    <t>Удельный вес численности обучающихся по основным общеобразовательным программам начального общего, основного общего и среднего общего образования, участвующих в олимпиадах и конкурсах различного уровня, в общей численности обучающихся по программам начального общего, основного общего и среднего общего образования</t>
  </si>
  <si>
    <t>Доля педагогов, прошедших повышение квалификации по вопросам работы с детьми с ограниченными возможностями здоровья, в том числе по предмету «Технология», в год получения субсидии</t>
  </si>
  <si>
    <t>Численность детей коррекционных школ, осваивающих предметную область  «Технология» по обновленным образовательным программам общего образования и на обновленной материально-технической базе, от общего количества детей коррекционных школ указанной категории</t>
  </si>
  <si>
    <t>Численность детей с ограниченными возможностями здоровья, обучающихся в коррекционных школах в муниципальном образовании в условиях современной здоровьесберегающей образовательной среды, обеспечивающей индивидуальный образовательный маршрут с учетом особых образовательных потребностей</t>
  </si>
  <si>
    <t>Количество организаций, осуществляющих образовательную деятельность исключительно по адаптированным основным общеобразовательным программам, в которых осуществлена поддержка образования для детей с ограниченными возможностями здоровья; обновлена материально-техническая база</t>
  </si>
  <si>
    <t>Доля детей в возрасте от 5 до 18 лет, охваченных дополнительным образованием</t>
  </si>
  <si>
    <t>Количество детей в возрасте от 5 до 18 лет, обучающихся за счет средств бюджетов субъектов Российской Федерации и (или) местных бюджетов по дополнительным общеобразовательным программам, соответствующим приоритетным направлениям технологического развития Российской Федерации на базе созданного детского технопарка «Кванториум</t>
  </si>
  <si>
    <t>Количество детей, принявших участие в публичных мероприятиях  детского технопарка «Кванториум»</t>
  </si>
  <si>
    <t>Количество функционирующих площадок проекта «Город детства»</t>
  </si>
  <si>
    <t xml:space="preserve">Доля детей, принявших участие в общегородских мероприятиях, в общей численности обучающихся муниципальных образовательных организаций  </t>
  </si>
  <si>
    <t>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</t>
  </si>
  <si>
    <t>Доля муниципальных организаций дополнительного образования, соответствующих современным требованиям обучения, в общем количестве муниципальных организаций дополнительного образования</t>
  </si>
  <si>
    <t>Отношение средней заработной платы педагогов учреждений дополнительного образования детей, в том числе педагогов учреждений культуры, к средней заработной плате учителей в регионе</t>
  </si>
  <si>
    <t>Доля молодых педагогов в муниципальных организациях дополнительного образования</t>
  </si>
  <si>
    <t>Количество детей, охваченных отдыхом и оздоровлением  в лагерях дневного пребывания, муниципальных загородных лагерях</t>
  </si>
  <si>
    <t>Численность детей в возрасте от 5 до 18 лет, обучающихся за счет средств бюджетов субъектов Российской Федерации и (или) местных бюджетов по дополнительным общеобразовательным программам на базе новых мест</t>
  </si>
  <si>
    <t>руководители, не менее 100%;</t>
  </si>
  <si>
    <t xml:space="preserve">число мероприятий </t>
  </si>
  <si>
    <t xml:space="preserve">в них участников 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</si>
  <si>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организациях</t>
  </si>
  <si>
    <t xml:space="preserve">Доля  педагогических работников образовательных организаций, проходящих ежегодно обучение по темам духовно-нравственного и патриотического воспитания, в общей численности педагогических работников образовательных организаций </t>
  </si>
  <si>
    <t>Доля обучающихся образовательных организаций, принимающих участие  в массовых мероприятиях военно-патриотической, национально-патриотической и гражданско-патриотической направленностей, в общей численности обучающихся образовательных организаций</t>
  </si>
  <si>
    <t>ИТОГО по подпрограмме</t>
  </si>
  <si>
    <t>итого</t>
  </si>
  <si>
    <t>2.3.</t>
  </si>
  <si>
    <t>Реализация регионального проекта "Современная школа"</t>
  </si>
  <si>
    <t>Реализация регионального  проекта  «Успех каждого ребенка»</t>
  </si>
  <si>
    <t>4.2</t>
  </si>
  <si>
    <t>Обеспечение организации предоставления общедоступного дошкольного образования в соответствии с федеральными государственными образовательными стандартами на территории городского округа города Вологды</t>
  </si>
  <si>
    <t>Организация предоставления дошкольного образования на территории городского округа города Вологды</t>
  </si>
  <si>
    <t>Обеспечение организации предоставления общедоступного общего образования в соответствии с федеральными государственными образовательными стандартами на территории городского округа города Вологды</t>
  </si>
  <si>
    <t>Организация предоставления на территории городского округа города Вологды общего образования</t>
  </si>
  <si>
    <t>Организация предоставления  дополнительного образования на территории городского округа города Вологды</t>
  </si>
  <si>
    <t>Доля детей в возрасте 5 – 18 лет, получающих дополнительное образование с использованием сертификата дополнительного образования, в общей численности детей указанного возраста, проживающих на территории городского округа города Вологды</t>
  </si>
  <si>
    <t>Подпрограмма 4 «Содействие созданию в городском округе городе Вологде (исходя из прогнозируемой потребности) новых мест в общеобразовательных организациях »</t>
  </si>
  <si>
    <t>3</t>
  </si>
  <si>
    <t>Обеспечение выполнения функций Управления образования Администрации города Вологды</t>
  </si>
  <si>
    <t>Степень выполнения графика реализации муниципальной программы «Развитие образования»</t>
  </si>
  <si>
    <t>Количество созданных «умных» спортивных площадок</t>
  </si>
  <si>
    <t>2.5.</t>
  </si>
  <si>
    <t>Реализация регионального проекта «Цифровая образовательная среда»</t>
  </si>
  <si>
    <t>Реализация региональногоо проекта «Патриотическое воспитание граждан Российской Федерации (Вологодская область)»</t>
  </si>
  <si>
    <t>количество зданий образовательных организаций, в которых выполнены мероприятия по антитеррористической защищенности</t>
  </si>
  <si>
    <t>численность обучающихся общеобразовательных организаций, осваивающих две и более предметных области («Естественно-научные предметы», «Естественные науки», «Математика и информатика», «Обществознание и естествознание», «Технология») и (или) курсы внеурочной деятельности общеинтеллектуальной направленности с использованием средств обучения и воспитания Школьного Кванториума</t>
  </si>
  <si>
    <t>численность детей, осваивающих дополнительные общеобразовательные программы технической и естественно-научной направленности с использованием средств обучения и воспитания Школьного Кванториума</t>
  </si>
  <si>
    <t xml:space="preserve">численность детей от 5 до 18 лет, принявших участие в проведенных, в том числе дистанционно, Школьным Кванториумом внеклассных мероприятиях, тематика которых соответствует направлениям деятельности Школьного Кванториума </t>
  </si>
  <si>
    <t>количество проведенных, в том числе дистанционно, внеклассных мероприятий  для детей от 5 до 18 лет, тематика которых соответствует направлениям деятельности Школьного Кванториума</t>
  </si>
  <si>
    <t>количество обучающихся 5-11 классов, принявших участие во всероссийской олимпиаде школьников или олимпиадах школьников, проводимых в порядке, устанавливаемом федеральным органом исполнительной власти не ниже регионального уровня по предметам естественно-научной, математической или технологической направленности</t>
  </si>
  <si>
    <t>доля педагогических работников Школьного Кванториума, прошедших обучение по программам из реестра программ повышения квалификации Федерального оператора</t>
  </si>
  <si>
    <t>количество муниципальных общеобразовательных организаций, в которых введена должность советника директора по воспитанию и взаимодействию с детскими общественными объединениями</t>
  </si>
  <si>
    <t>количество муниципальных общеобразовательных организаций, на базе которых созданы и функционируют детские технопарки «Кванториум»</t>
  </si>
  <si>
    <t>ед</t>
  </si>
  <si>
    <t>тыс.ед.</t>
  </si>
  <si>
    <t>МДОУ -  21учр./75= 28,0 % №3,12,21,22,26,45,57,86,91,94,100,108,111,112,114,115,116,117,118,  80,110</t>
  </si>
  <si>
    <t>Лагерь Единство</t>
  </si>
  <si>
    <r>
      <t>СОШ- 22 учр./42 = 50,0  %                     № 1,3,5,6,7,9,11,12,18,20,26, 30,31,33,35,36,37,41,42, ОВЗ №1, ОВЗ №2,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МОУ № 98 «Хрусталик»</t>
    </r>
  </si>
  <si>
    <t>план на  2024 год</t>
  </si>
  <si>
    <t>ИТОГО</t>
  </si>
  <si>
    <t xml:space="preserve">количество образовательных организаций, в которых выполнены мероприятия по строительству, реконструкции, капитальному ремонту и ремонту </t>
  </si>
  <si>
    <t>количество объектов, в которых в полном объеме выполнены мероприятия по капитальному ремонту общеобразовательных организаций</t>
  </si>
  <si>
    <t>количество зданий, в которых выполнены мероприятия по благоустройству зданий</t>
  </si>
  <si>
    <t>доля зданий и помещений муниципальных дошкольных образовательных организаций и муниципальных общеобразовательных организаций приспособленных для беспрепятственного доступа инвалидов (детей – инвалидов)</t>
  </si>
  <si>
    <t>Доля детей в возрасте от 1,5 до 7 лет, получающих услуги дошкольного образования, в общей численности детей данного возраста</t>
  </si>
  <si>
    <t>численность воспитанников в возрасте до 3 лет, посещающих государственные и муниципальные организации, осуществляющие образовательную деятельность  по образовательным программам дошкольного образования, присмотр и уход</t>
  </si>
  <si>
    <t>доступность дошкольного образования для детей в возрасте от 1,5 до 3 лет</t>
  </si>
  <si>
    <t>удельный вес численности детей, получающих дошкольное образование в негосударственном секторе, в общей численности детей, получающих дошкольное образование</t>
  </si>
  <si>
    <t>доля общеобразовательных организаций, в которых реализованы мероприятия по соблюдению санитарно-эпидемиологических требований в условиях распространения новой коронавирусной инфекции (COVID-19)</t>
  </si>
  <si>
    <t>доля обучающихся, получающих начальное общее образование в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</t>
  </si>
  <si>
    <t>количество общеобразовательных организаций, в которых улучшены условия для организации питания обучающихся</t>
  </si>
  <si>
    <t>доля обучающихся общеобразовательных организаций, вовлеченных в различные формы сопровождения и наставничества</t>
  </si>
  <si>
    <t>доля организаций, реализующих программы начального, основного и среднего общего образования, которые реализуют общеобразовательные программы в сетевой форме</t>
  </si>
  <si>
    <t>доля обучающихся по программам общего образования, дополнительного образования для детей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</t>
  </si>
  <si>
    <t>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</t>
  </si>
  <si>
    <t>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</t>
  </si>
  <si>
    <t>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 цифровая образовательная среда в Российской Федерации»), в общем числе педагогических работников общего образования</t>
  </si>
  <si>
    <t>доля общеобразовательных организаций, внедривших    целевую модель цифровой образовательной среды в отчетном году</t>
  </si>
  <si>
    <t>численность детей, охваченных деятельностью общеобразовательных организаций, в которых внедрены в образовательную программу современные цифровые технологии</t>
  </si>
  <si>
    <t>количество общеобразовательных организаций и профессиональных образовательных организаций области, в которых внедрена целевая модель цифровой образовательной среды (накопительным итогом)</t>
  </si>
  <si>
    <t>доля общеобразовательных организаций, обеспеченных Интернет-соединением со скоростью соединения  100 Мб/с – для образовательных организаций, расположенных в городах, 50 Мб/с – для образовательных организаций, расположенных в сельской местности и поселках городского типа, а также гарантированным интернет-трафиком</t>
  </si>
  <si>
    <t>доля образовательных организаций, реализующих основные и (или) дополнительные общеобразовательные программы,  которые обновили информационное наполнение и функциональные возможности открытых и общедоступных информационных ресурсов (официальных сайтов в информационно-телекоммуникационной сети «Интернет»)</t>
  </si>
  <si>
    <t>доля детей в возрасте от 5 до 18 лет, обучающихся по дополнительным общеразвивающим программам с использованием социального сертификата на получение муниципальной услуги в социальной сфере  городского округа города Вологды</t>
  </si>
  <si>
    <t>педагогические работники, в том числе наставники без
педагогического образования, не менее 100 %:</t>
  </si>
  <si>
    <t>участие в региональных этапах всероссийских и  международных  мероприятий различной направленности, в которых примут участие обучающиеся на новых местах:</t>
  </si>
  <si>
    <t>количество реконструированных и (или) капитально отремонтированных зданий муниципальных детских школ искусств по видам искусств</t>
  </si>
  <si>
    <t xml:space="preserve">количество муниципальных загородных оздоровительных лагерей (загородных оздоровительных лагерей, осуществляющих свою деятельность на базе муниципального имущества), в которых проводятся мероприятия по сохранению и укреплению материально-технической базы </t>
  </si>
  <si>
    <t>Количество  созданных некапитальных строений, сооружений (быстровозводимых конструкции) для организаций отдыха детей и их оздоровления</t>
  </si>
  <si>
    <t>количество муниципальных общеобразовательных организаций, в том числе структурных подразделений указанных организаций, оснащенных государственными символами Российской Федерации</t>
  </si>
  <si>
    <t>Исполняющий обязанности начальника Управления образования Администрации города Вологды</t>
  </si>
  <si>
    <t>С.В. Павлов</t>
  </si>
  <si>
    <t xml:space="preserve">План - 32 школы (за исключением СОШ № 9,11,41,42,8,13,16,33,17,32) *100 / 42 (общее количество школ)
</t>
  </si>
  <si>
    <t xml:space="preserve">План - 25 зданий (МДОУ № 1,7,11,12,25,26, 30,31,32,38,46,49, 52, 62,63,65,66,67,70,84,88,89,103,108,109) *100 /75 дош. учр. (общее количество)
</t>
  </si>
  <si>
    <t xml:space="preserve">План - МОУ СОШ № 6,7,17,23,32, МДОУ № 26,38,63,108 </t>
  </si>
  <si>
    <t>План - МОУ СОШ № 8,13,15,33</t>
  </si>
  <si>
    <t xml:space="preserve">План - 66 зданий  (37 зд.-  МДОУ № 3,30, 36,44, 49,74, 88,90, 95, 100, 101, 108,3,12,12,21,22,26,45,57,86, 91,94,96,100,108,111,112, 114,115, 116,117,117,117, 118,80,110), 29 зд. - МОУ СОШ № 8,10,13,17,21,22,32, 1,3,5,6,7,9, 11,12,18,20,26,30,31, 33, 35,36,37,41,42, ОВЗ №1, ОВЗ №2, МОУ № 98 «Хрусталик») *100 / 152 - (общее число зд. и помещ. дет. сад. (95) и школ (57).
</t>
  </si>
  <si>
    <t>не оценивается</t>
  </si>
  <si>
    <t xml:space="preserve">В летний период запланирован ремонт площадок  стадионов  МОУ СОШ  № 11,18 и 21,25,35 </t>
  </si>
  <si>
    <t>Все обучающиеся 1-4 классов 20076 чел. обеспекчены горячем питанием</t>
  </si>
  <si>
    <t>Запланирована модернизация пищеблоков школ № 8,13,15,17,32</t>
  </si>
  <si>
    <t>Мероприятия запланированы в 3 квартале МОУ СОШ № 3,26,42</t>
  </si>
  <si>
    <t>ты.чел.</t>
  </si>
  <si>
    <t xml:space="preserve">Доля детей и молодежи в  возрасте от 5 до 18 лет, охваченных дополнительными общеразвивающими программами технической и естественно-научной направленности </t>
  </si>
  <si>
    <t>не применяется</t>
  </si>
  <si>
    <t>2492/23603*100=10,56</t>
  </si>
  <si>
    <t>21931/23603*100=92,92</t>
  </si>
  <si>
    <t>697/23603*100=2,95</t>
  </si>
  <si>
    <t>Количество мест в муниципальных общеобразовательных организациях городского округа города Вологды, в том числе введенных путем капитального строительства объектов инфраструктуры общего образования</t>
  </si>
  <si>
    <t>Доля отдельных групп сотрудников, прошедших
переподготовку (повышение квалификации) по программам (курсам, модулям), в т.ч.:</t>
  </si>
  <si>
    <t>привлекаемые специалисты, в том числе из предприятий
реального сектора экономики, образовательные волонтеры и др</t>
  </si>
  <si>
    <t xml:space="preserve">количество созданных новых мест в образовательных организациях различных типов для реализации дополнительных общеразвивающих программ, для создания информационных систем в образовательных организациях
</t>
  </si>
  <si>
    <t>мероприятия запланированы в 3 квартале</t>
  </si>
  <si>
    <t>Отчет  по финансовому обеспечению мероприятий и выполнению показателей муниципальной программы  «Развитие образования» за 2 квартал 2024  год</t>
  </si>
  <si>
    <t>факт за 2 кв.   2024 года</t>
  </si>
  <si>
    <t>54 810,25 /48 301,24*100=113,5</t>
  </si>
  <si>
    <t>62 869,76/50 784,0*100=123,4</t>
  </si>
  <si>
    <t>ОВЗ № 1-356 чел., ОВЗ №2 -209 чел.</t>
  </si>
  <si>
    <t>ОВЗ № 1-221 чел., ОВЗ №2 -209 чел.</t>
  </si>
  <si>
    <t>62 455,71/53066,0*100=117,7</t>
  </si>
  <si>
    <t>лагеря с дневным пребыванием</t>
  </si>
  <si>
    <r>
      <t xml:space="preserve">План - Сош № 1,2,3,(3),4,5,7,8,9,11, 12, </t>
    </r>
    <r>
      <rPr>
        <b/>
        <sz val="11"/>
        <rFont val="Times New Roman"/>
        <family val="1"/>
        <charset val="204"/>
      </rPr>
      <t>13</t>
    </r>
    <r>
      <rPr>
        <sz val="11"/>
        <rFont val="Times New Roman"/>
        <family val="1"/>
        <charset val="204"/>
      </rPr>
      <t>,14</t>
    </r>
    <r>
      <rPr>
        <b/>
        <sz val="11"/>
        <rFont val="Times New Roman"/>
        <family val="1"/>
        <charset val="204"/>
      </rPr>
      <t>,15</t>
    </r>
    <r>
      <rPr>
        <sz val="11"/>
        <rFont val="Times New Roman"/>
        <family val="1"/>
        <charset val="204"/>
      </rPr>
      <t>, 16,17, 18,20,21,22, 25 26, (26),28, 30,  32,33,35,36, 37,</t>
    </r>
    <r>
      <rPr>
        <b/>
        <sz val="11"/>
        <rFont val="Times New Roman"/>
        <family val="1"/>
        <charset val="204"/>
      </rPr>
      <t>39</t>
    </r>
    <r>
      <rPr>
        <sz val="11"/>
        <rFont val="Times New Roman"/>
        <family val="1"/>
        <charset val="204"/>
      </rPr>
      <t>,41, 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</si>
</sst>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00"/>
  </numFmts>
  <fonts count="13" x14ac:knownFonts="1">
    <font>
      <sz val="10"/>
      <name val="Arial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164" fontId="2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/>
    <xf numFmtId="164" fontId="3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wrapText="1"/>
    </xf>
    <xf numFmtId="164" fontId="2" fillId="0" borderId="3" xfId="0" applyNumberFormat="1" applyFont="1" applyFill="1" applyBorder="1" applyAlignment="1">
      <alignment wrapText="1"/>
    </xf>
    <xf numFmtId="164" fontId="2" fillId="0" borderId="4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64" fontId="2" fillId="0" borderId="1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horizontal="left" vertical="top" wrapText="1"/>
    </xf>
    <xf numFmtId="164" fontId="2" fillId="0" borderId="4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top" wrapText="1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164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justify"/>
    </xf>
    <xf numFmtId="49" fontId="2" fillId="0" borderId="1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left" vertical="top" wrapText="1"/>
    </xf>
    <xf numFmtId="164" fontId="2" fillId="0" borderId="4" xfId="0" applyNumberFormat="1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11" fillId="0" borderId="2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justify"/>
    </xf>
    <xf numFmtId="49" fontId="2" fillId="0" borderId="3" xfId="0" applyNumberFormat="1" applyFont="1" applyFill="1" applyBorder="1" applyAlignment="1">
      <alignment horizontal="center" vertical="justify"/>
    </xf>
    <xf numFmtId="49" fontId="2" fillId="0" borderId="4" xfId="0" applyNumberFormat="1" applyFont="1" applyFill="1" applyBorder="1" applyAlignment="1">
      <alignment horizontal="center" vertical="justify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5"/>
  <sheetViews>
    <sheetView tabSelected="1" view="pageBreakPreview" topLeftCell="B276" zoomScale="80" zoomScaleNormal="80" zoomScaleSheetLayoutView="80" workbookViewId="0">
      <selection activeCell="H224" sqref="H224"/>
    </sheetView>
  </sheetViews>
  <sheetFormatPr defaultRowHeight="16.5" x14ac:dyDescent="0.25"/>
  <cols>
    <col min="1" max="1" width="6.5703125" style="9" customWidth="1"/>
    <col min="2" max="2" width="18.85546875" style="6" customWidth="1"/>
    <col min="3" max="3" width="13.140625" style="4" customWidth="1"/>
    <col min="4" max="4" width="12" style="9" customWidth="1"/>
    <col min="5" max="5" width="14.42578125" style="47" customWidth="1"/>
    <col min="6" max="6" width="15.28515625" style="47" customWidth="1"/>
    <col min="7" max="7" width="15.5703125" style="47" customWidth="1"/>
    <col min="8" max="8" width="83.42578125" style="49" customWidth="1"/>
    <col min="9" max="9" width="10.5703125" style="9" customWidth="1"/>
    <col min="10" max="10" width="11.7109375" style="9" customWidth="1"/>
    <col min="11" max="11" width="10.28515625" style="9" customWidth="1"/>
    <col min="12" max="12" width="30.85546875" style="6" customWidth="1"/>
    <col min="13" max="13" width="9.140625" style="1"/>
    <col min="14" max="14" width="12.42578125" style="1" customWidth="1"/>
    <col min="15" max="15" width="11.42578125" style="1" bestFit="1" customWidth="1"/>
    <col min="16" max="16384" width="9.140625" style="1"/>
  </cols>
  <sheetData>
    <row r="1" spans="1:12" ht="16.5" hidden="1" customHeight="1" x14ac:dyDescent="0.25"/>
    <row r="2" spans="1:12" ht="16.5" hidden="1" customHeight="1" x14ac:dyDescent="0.25"/>
    <row r="3" spans="1:12" ht="33" customHeight="1" x14ac:dyDescent="0.25">
      <c r="A3" s="165" t="s">
        <v>208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12" ht="19.5" customHeight="1" x14ac:dyDescent="0.25">
      <c r="A4" s="155" t="s">
        <v>0</v>
      </c>
      <c r="B4" s="155" t="s">
        <v>1</v>
      </c>
      <c r="C4" s="155" t="s">
        <v>2</v>
      </c>
      <c r="D4" s="155" t="s">
        <v>53</v>
      </c>
      <c r="E4" s="155" t="s">
        <v>35</v>
      </c>
      <c r="F4" s="166"/>
      <c r="G4" s="166"/>
      <c r="H4" s="155" t="s">
        <v>55</v>
      </c>
      <c r="I4" s="155"/>
      <c r="J4" s="155"/>
      <c r="K4" s="155"/>
      <c r="L4" s="155"/>
    </row>
    <row r="5" spans="1:12" ht="66" customHeight="1" x14ac:dyDescent="0.25">
      <c r="A5" s="155"/>
      <c r="B5" s="155"/>
      <c r="C5" s="155"/>
      <c r="D5" s="155"/>
      <c r="E5" s="18" t="s">
        <v>56</v>
      </c>
      <c r="F5" s="18" t="s">
        <v>57</v>
      </c>
      <c r="G5" s="18" t="s">
        <v>58</v>
      </c>
      <c r="H5" s="35" t="s">
        <v>71</v>
      </c>
      <c r="I5" s="2" t="s">
        <v>59</v>
      </c>
      <c r="J5" s="16" t="s">
        <v>154</v>
      </c>
      <c r="K5" s="16" t="s">
        <v>209</v>
      </c>
      <c r="L5" s="27" t="s">
        <v>60</v>
      </c>
    </row>
    <row r="6" spans="1:12" ht="18.75" customHeight="1" x14ac:dyDescent="0.25">
      <c r="A6" s="37">
        <v>1</v>
      </c>
      <c r="B6" s="37">
        <v>2</v>
      </c>
      <c r="C6" s="37">
        <v>3</v>
      </c>
      <c r="D6" s="37">
        <v>4</v>
      </c>
      <c r="E6" s="19">
        <v>5</v>
      </c>
      <c r="F6" s="19">
        <v>6</v>
      </c>
      <c r="G6" s="19">
        <v>7</v>
      </c>
      <c r="H6" s="35">
        <v>8</v>
      </c>
      <c r="I6" s="31">
        <v>9</v>
      </c>
      <c r="J6" s="31">
        <v>10</v>
      </c>
      <c r="K6" s="63">
        <v>11</v>
      </c>
      <c r="L6" s="37">
        <v>12</v>
      </c>
    </row>
    <row r="7" spans="1:12" ht="29.25" customHeight="1" x14ac:dyDescent="0.25">
      <c r="A7" s="155" t="s">
        <v>69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1:12" ht="32.25" customHeight="1" x14ac:dyDescent="0.25">
      <c r="A8" s="115" t="s">
        <v>30</v>
      </c>
      <c r="B8" s="112" t="s">
        <v>39</v>
      </c>
      <c r="C8" s="118" t="s">
        <v>9</v>
      </c>
      <c r="D8" s="5" t="s">
        <v>3</v>
      </c>
      <c r="E8" s="39">
        <f>SUM(E9:E12)</f>
        <v>416533</v>
      </c>
      <c r="F8" s="39">
        <f>SUM(F9:F12)</f>
        <v>133412.6</v>
      </c>
      <c r="G8" s="39">
        <f>SUM(G9:G12)</f>
        <v>133412.6</v>
      </c>
      <c r="H8" s="132" t="s">
        <v>70</v>
      </c>
      <c r="I8" s="133" t="s">
        <v>61</v>
      </c>
      <c r="J8" s="133">
        <v>33.299999999999997</v>
      </c>
      <c r="K8" s="133">
        <v>0</v>
      </c>
      <c r="L8" s="167" t="s">
        <v>188</v>
      </c>
    </row>
    <row r="9" spans="1:12" ht="62.25" customHeight="1" x14ac:dyDescent="0.25">
      <c r="A9" s="116"/>
      <c r="B9" s="113"/>
      <c r="C9" s="119"/>
      <c r="D9" s="5" t="s">
        <v>4</v>
      </c>
      <c r="E9" s="39">
        <v>0</v>
      </c>
      <c r="F9" s="39">
        <v>0</v>
      </c>
      <c r="G9" s="39">
        <v>0</v>
      </c>
      <c r="H9" s="132"/>
      <c r="I9" s="133"/>
      <c r="J9" s="133"/>
      <c r="K9" s="133"/>
      <c r="L9" s="168"/>
    </row>
    <row r="10" spans="1:12" ht="65.25" customHeight="1" x14ac:dyDescent="0.25">
      <c r="A10" s="116"/>
      <c r="B10" s="113"/>
      <c r="C10" s="119"/>
      <c r="D10" s="5" t="s">
        <v>5</v>
      </c>
      <c r="E10" s="39">
        <v>289348.09999999998</v>
      </c>
      <c r="F10" s="39">
        <v>78193.8</v>
      </c>
      <c r="G10" s="39">
        <v>78193.8</v>
      </c>
      <c r="H10" s="50" t="s">
        <v>67</v>
      </c>
      <c r="I10" s="10" t="s">
        <v>61</v>
      </c>
      <c r="J10" s="33">
        <v>76.2</v>
      </c>
      <c r="K10" s="25">
        <v>0</v>
      </c>
      <c r="L10" s="41" t="s">
        <v>187</v>
      </c>
    </row>
    <row r="11" spans="1:12" ht="41.25" customHeight="1" x14ac:dyDescent="0.25">
      <c r="A11" s="116"/>
      <c r="B11" s="113"/>
      <c r="C11" s="119"/>
      <c r="D11" s="5" t="s">
        <v>6</v>
      </c>
      <c r="E11" s="39">
        <v>127184.9</v>
      </c>
      <c r="F11" s="39">
        <v>55218.8</v>
      </c>
      <c r="G11" s="39">
        <f>F11</f>
        <v>55218.8</v>
      </c>
      <c r="H11" s="50" t="s">
        <v>68</v>
      </c>
      <c r="I11" s="10" t="s">
        <v>61</v>
      </c>
      <c r="J11" s="33">
        <v>0</v>
      </c>
      <c r="K11" s="61">
        <v>0</v>
      </c>
      <c r="L11" s="7"/>
    </row>
    <row r="12" spans="1:12" ht="69.75" customHeight="1" x14ac:dyDescent="0.25">
      <c r="A12" s="116"/>
      <c r="B12" s="113"/>
      <c r="C12" s="119"/>
      <c r="D12" s="5" t="s">
        <v>7</v>
      </c>
      <c r="E12" s="39">
        <v>0</v>
      </c>
      <c r="F12" s="39">
        <v>0</v>
      </c>
      <c r="G12" s="39">
        <v>0</v>
      </c>
      <c r="H12" s="35" t="s">
        <v>140</v>
      </c>
      <c r="I12" s="10" t="s">
        <v>66</v>
      </c>
      <c r="J12" s="33">
        <v>33</v>
      </c>
      <c r="K12" s="61">
        <v>30</v>
      </c>
      <c r="L12" s="7" t="s">
        <v>216</v>
      </c>
    </row>
    <row r="13" spans="1:12" ht="27.75" customHeight="1" x14ac:dyDescent="0.25">
      <c r="A13" s="116"/>
      <c r="B13" s="113"/>
      <c r="C13" s="100" t="s">
        <v>26</v>
      </c>
      <c r="D13" s="5" t="s">
        <v>3</v>
      </c>
      <c r="E13" s="39">
        <f>SUM(E14:E17)</f>
        <v>1471718.5</v>
      </c>
      <c r="F13" s="39">
        <f>SUM(F14:F17)</f>
        <v>480484.7</v>
      </c>
      <c r="G13" s="39">
        <f>SUM(G14:G17)</f>
        <v>480484.7</v>
      </c>
      <c r="H13" s="157" t="s">
        <v>156</v>
      </c>
      <c r="I13" s="159" t="s">
        <v>61</v>
      </c>
      <c r="J13" s="159">
        <v>9</v>
      </c>
      <c r="K13" s="133">
        <v>0</v>
      </c>
      <c r="L13" s="99" t="s">
        <v>189</v>
      </c>
    </row>
    <row r="14" spans="1:12" ht="25.5" customHeight="1" x14ac:dyDescent="0.25">
      <c r="A14" s="116"/>
      <c r="B14" s="113"/>
      <c r="C14" s="101"/>
      <c r="D14" s="5" t="s">
        <v>4</v>
      </c>
      <c r="E14" s="39">
        <v>359173.9</v>
      </c>
      <c r="F14" s="39">
        <v>103186.7</v>
      </c>
      <c r="G14" s="91">
        <f>F14</f>
        <v>103186.7</v>
      </c>
      <c r="H14" s="158"/>
      <c r="I14" s="160"/>
      <c r="J14" s="160"/>
      <c r="K14" s="133"/>
      <c r="L14" s="99"/>
    </row>
    <row r="15" spans="1:12" ht="26.25" customHeight="1" x14ac:dyDescent="0.25">
      <c r="A15" s="116"/>
      <c r="B15" s="113"/>
      <c r="C15" s="101"/>
      <c r="D15" s="5" t="s">
        <v>5</v>
      </c>
      <c r="E15" s="39">
        <v>1011934.4</v>
      </c>
      <c r="F15" s="39">
        <v>342844.4</v>
      </c>
      <c r="G15" s="39">
        <f>F15</f>
        <v>342844.4</v>
      </c>
      <c r="H15" s="157" t="s">
        <v>157</v>
      </c>
      <c r="I15" s="159" t="s">
        <v>61</v>
      </c>
      <c r="J15" s="159">
        <v>4</v>
      </c>
      <c r="K15" s="175">
        <v>0</v>
      </c>
      <c r="L15" s="99" t="s">
        <v>190</v>
      </c>
    </row>
    <row r="16" spans="1:12" ht="26.25" customHeight="1" x14ac:dyDescent="0.25">
      <c r="A16" s="116"/>
      <c r="B16" s="113"/>
      <c r="C16" s="101"/>
      <c r="D16" s="5" t="s">
        <v>6</v>
      </c>
      <c r="E16" s="39">
        <v>100610.2</v>
      </c>
      <c r="F16" s="39">
        <v>34453.599999999999</v>
      </c>
      <c r="G16" s="91">
        <f>F16</f>
        <v>34453.599999999999</v>
      </c>
      <c r="H16" s="158"/>
      <c r="I16" s="160"/>
      <c r="J16" s="160"/>
      <c r="K16" s="176"/>
      <c r="L16" s="99"/>
    </row>
    <row r="17" spans="1:12" ht="30" customHeight="1" x14ac:dyDescent="0.25">
      <c r="A17" s="116"/>
      <c r="B17" s="113"/>
      <c r="C17" s="102"/>
      <c r="D17" s="5" t="s">
        <v>7</v>
      </c>
      <c r="E17" s="39">
        <v>0</v>
      </c>
      <c r="F17" s="39">
        <v>0</v>
      </c>
      <c r="G17" s="39">
        <v>0</v>
      </c>
      <c r="H17" s="50" t="s">
        <v>158</v>
      </c>
      <c r="I17" s="33" t="s">
        <v>66</v>
      </c>
      <c r="J17" s="33">
        <v>0</v>
      </c>
      <c r="K17" s="61">
        <v>0</v>
      </c>
      <c r="L17" s="7"/>
    </row>
    <row r="18" spans="1:12" ht="25.5" customHeight="1" x14ac:dyDescent="0.25">
      <c r="A18" s="116"/>
      <c r="B18" s="113"/>
      <c r="C18" s="134" t="s">
        <v>155</v>
      </c>
      <c r="D18" s="11" t="s">
        <v>3</v>
      </c>
      <c r="E18" s="21">
        <f t="shared" ref="E18:G22" si="0">E13+E8</f>
        <v>1888251.5</v>
      </c>
      <c r="F18" s="21">
        <f>F13+F8</f>
        <v>613897.30000000005</v>
      </c>
      <c r="G18" s="21">
        <f>G13+G8</f>
        <v>613897.30000000005</v>
      </c>
      <c r="H18" s="50"/>
      <c r="I18" s="45"/>
      <c r="J18" s="45"/>
      <c r="K18" s="45"/>
      <c r="L18" s="7"/>
    </row>
    <row r="19" spans="1:12" ht="25.5" customHeight="1" x14ac:dyDescent="0.25">
      <c r="A19" s="116"/>
      <c r="B19" s="113"/>
      <c r="C19" s="177"/>
      <c r="D19" s="11" t="s">
        <v>4</v>
      </c>
      <c r="E19" s="21">
        <f t="shared" si="0"/>
        <v>359173.9</v>
      </c>
      <c r="F19" s="21">
        <f>F14+F9</f>
        <v>103186.7</v>
      </c>
      <c r="G19" s="21">
        <f t="shared" si="0"/>
        <v>103186.7</v>
      </c>
      <c r="H19" s="50"/>
      <c r="I19" s="45"/>
      <c r="J19" s="45"/>
      <c r="K19" s="45"/>
      <c r="L19" s="7"/>
    </row>
    <row r="20" spans="1:12" ht="25.5" customHeight="1" x14ac:dyDescent="0.25">
      <c r="A20" s="116"/>
      <c r="B20" s="113"/>
      <c r="C20" s="177"/>
      <c r="D20" s="11" t="s">
        <v>5</v>
      </c>
      <c r="E20" s="21">
        <f t="shared" si="0"/>
        <v>1301282.5</v>
      </c>
      <c r="F20" s="21">
        <f t="shared" si="0"/>
        <v>421038.2</v>
      </c>
      <c r="G20" s="21">
        <f t="shared" si="0"/>
        <v>421038.2</v>
      </c>
      <c r="H20" s="50"/>
      <c r="I20" s="33"/>
      <c r="J20" s="33"/>
      <c r="K20" s="25"/>
      <c r="L20" s="7"/>
    </row>
    <row r="21" spans="1:12" ht="25.5" customHeight="1" x14ac:dyDescent="0.25">
      <c r="A21" s="116"/>
      <c r="B21" s="113"/>
      <c r="C21" s="177"/>
      <c r="D21" s="11" t="s">
        <v>6</v>
      </c>
      <c r="E21" s="21">
        <f t="shared" si="0"/>
        <v>227795.09999999998</v>
      </c>
      <c r="F21" s="21">
        <f t="shared" si="0"/>
        <v>89672.4</v>
      </c>
      <c r="G21" s="21">
        <f t="shared" si="0"/>
        <v>89672.4</v>
      </c>
      <c r="H21" s="50"/>
      <c r="I21" s="33"/>
      <c r="J21" s="33"/>
      <c r="K21" s="61"/>
      <c r="L21" s="7"/>
    </row>
    <row r="22" spans="1:12" ht="25.5" customHeight="1" x14ac:dyDescent="0.25">
      <c r="A22" s="117"/>
      <c r="B22" s="114"/>
      <c r="C22" s="177"/>
      <c r="D22" s="11" t="s">
        <v>7</v>
      </c>
      <c r="E22" s="21">
        <f t="shared" si="0"/>
        <v>0</v>
      </c>
      <c r="F22" s="21">
        <f t="shared" si="0"/>
        <v>0</v>
      </c>
      <c r="G22" s="21">
        <f t="shared" si="0"/>
        <v>0</v>
      </c>
      <c r="H22" s="35"/>
      <c r="I22" s="33"/>
      <c r="J22" s="33"/>
      <c r="K22" s="61"/>
      <c r="L22" s="7"/>
    </row>
    <row r="23" spans="1:12" ht="69.75" customHeight="1" x14ac:dyDescent="0.25">
      <c r="A23" s="115" t="s">
        <v>31</v>
      </c>
      <c r="B23" s="112" t="s">
        <v>40</v>
      </c>
      <c r="C23" s="118" t="s">
        <v>9</v>
      </c>
      <c r="D23" s="3" t="s">
        <v>3</v>
      </c>
      <c r="E23" s="48">
        <f>SUM(E24:E30)</f>
        <v>10950</v>
      </c>
      <c r="F23" s="48">
        <f>SUM(F24:F30)</f>
        <v>481.9</v>
      </c>
      <c r="G23" s="39">
        <f>SUM(G24:G30)</f>
        <v>481.9</v>
      </c>
      <c r="H23" s="50" t="s">
        <v>72</v>
      </c>
      <c r="I23" s="33" t="s">
        <v>61</v>
      </c>
      <c r="J23" s="33">
        <v>28</v>
      </c>
      <c r="K23" s="61">
        <v>28</v>
      </c>
      <c r="L23" s="7" t="s">
        <v>151</v>
      </c>
    </row>
    <row r="24" spans="1:12" ht="37.5" customHeight="1" x14ac:dyDescent="0.25">
      <c r="A24" s="116"/>
      <c r="B24" s="113"/>
      <c r="C24" s="119"/>
      <c r="D24" s="3" t="s">
        <v>4</v>
      </c>
      <c r="E24" s="48">
        <v>0</v>
      </c>
      <c r="F24" s="48">
        <v>0</v>
      </c>
      <c r="G24" s="39">
        <f>F24</f>
        <v>0</v>
      </c>
      <c r="H24" s="50" t="s">
        <v>73</v>
      </c>
      <c r="I24" s="10" t="s">
        <v>61</v>
      </c>
      <c r="J24" s="33">
        <v>100</v>
      </c>
      <c r="K24" s="61">
        <v>100</v>
      </c>
      <c r="L24" s="7"/>
    </row>
    <row r="25" spans="1:12" ht="92.25" customHeight="1" x14ac:dyDescent="0.25">
      <c r="A25" s="116"/>
      <c r="B25" s="113"/>
      <c r="C25" s="119"/>
      <c r="D25" s="3" t="s">
        <v>5</v>
      </c>
      <c r="E25" s="48">
        <v>9855</v>
      </c>
      <c r="F25" s="48">
        <v>433.7</v>
      </c>
      <c r="G25" s="91">
        <f t="shared" ref="G25:G26" si="1">F25</f>
        <v>433.7</v>
      </c>
      <c r="H25" s="50" t="s">
        <v>74</v>
      </c>
      <c r="I25" s="10" t="s">
        <v>61</v>
      </c>
      <c r="J25" s="33">
        <v>50</v>
      </c>
      <c r="K25" s="61">
        <v>50</v>
      </c>
      <c r="L25" s="7" t="s">
        <v>153</v>
      </c>
    </row>
    <row r="26" spans="1:12" ht="54.75" customHeight="1" x14ac:dyDescent="0.25">
      <c r="A26" s="116"/>
      <c r="B26" s="113"/>
      <c r="C26" s="119"/>
      <c r="D26" s="3" t="s">
        <v>6</v>
      </c>
      <c r="E26" s="48">
        <v>1095</v>
      </c>
      <c r="F26" s="48">
        <v>48.2</v>
      </c>
      <c r="G26" s="91">
        <f t="shared" si="1"/>
        <v>48.2</v>
      </c>
      <c r="H26" s="50" t="s">
        <v>62</v>
      </c>
      <c r="I26" s="33" t="s">
        <v>61</v>
      </c>
      <c r="J26" s="33">
        <v>100</v>
      </c>
      <c r="K26" s="61">
        <v>100</v>
      </c>
      <c r="L26" s="7"/>
    </row>
    <row r="27" spans="1:12" ht="49.5" customHeight="1" x14ac:dyDescent="0.25">
      <c r="A27" s="116"/>
      <c r="B27" s="113"/>
      <c r="C27" s="119"/>
      <c r="D27" s="118" t="s">
        <v>7</v>
      </c>
      <c r="E27" s="178">
        <v>0</v>
      </c>
      <c r="F27" s="178">
        <v>0</v>
      </c>
      <c r="G27" s="103">
        <v>0</v>
      </c>
      <c r="H27" s="50" t="s">
        <v>63</v>
      </c>
      <c r="I27" s="33" t="s">
        <v>61</v>
      </c>
      <c r="J27" s="33">
        <v>100</v>
      </c>
      <c r="K27" s="61">
        <v>100</v>
      </c>
      <c r="L27" s="7"/>
    </row>
    <row r="28" spans="1:12" ht="45" x14ac:dyDescent="0.25">
      <c r="A28" s="116"/>
      <c r="B28" s="113"/>
      <c r="C28" s="119"/>
      <c r="D28" s="119"/>
      <c r="E28" s="179"/>
      <c r="F28" s="179"/>
      <c r="G28" s="104"/>
      <c r="H28" s="96" t="s">
        <v>75</v>
      </c>
      <c r="I28" s="33" t="s">
        <v>61</v>
      </c>
      <c r="J28" s="33">
        <v>70</v>
      </c>
      <c r="K28" s="61">
        <v>70</v>
      </c>
      <c r="L28" s="7"/>
    </row>
    <row r="29" spans="1:12" ht="30" x14ac:dyDescent="0.25">
      <c r="A29" s="116"/>
      <c r="B29" s="113"/>
      <c r="C29" s="119"/>
      <c r="D29" s="119"/>
      <c r="E29" s="179"/>
      <c r="F29" s="179"/>
      <c r="G29" s="104"/>
      <c r="H29" s="50" t="s">
        <v>64</v>
      </c>
      <c r="I29" s="33" t="s">
        <v>61</v>
      </c>
      <c r="J29" s="33">
        <v>100</v>
      </c>
      <c r="K29" s="61">
        <v>100</v>
      </c>
      <c r="L29" s="7"/>
    </row>
    <row r="30" spans="1:12" ht="45" customHeight="1" x14ac:dyDescent="0.25">
      <c r="A30" s="116"/>
      <c r="B30" s="113"/>
      <c r="C30" s="119"/>
      <c r="D30" s="119"/>
      <c r="E30" s="179"/>
      <c r="F30" s="179"/>
      <c r="G30" s="104"/>
      <c r="H30" s="50" t="s">
        <v>76</v>
      </c>
      <c r="I30" s="33" t="s">
        <v>61</v>
      </c>
      <c r="J30" s="33">
        <v>50</v>
      </c>
      <c r="K30" s="61">
        <v>50</v>
      </c>
      <c r="L30" s="7"/>
    </row>
    <row r="31" spans="1:12" ht="189.75" customHeight="1" x14ac:dyDescent="0.25">
      <c r="A31" s="117"/>
      <c r="B31" s="114"/>
      <c r="C31" s="120"/>
      <c r="D31" s="120"/>
      <c r="E31" s="180"/>
      <c r="F31" s="180"/>
      <c r="G31" s="105"/>
      <c r="H31" s="50" t="s">
        <v>159</v>
      </c>
      <c r="I31" s="28" t="s">
        <v>61</v>
      </c>
      <c r="J31" s="33">
        <v>43.4</v>
      </c>
      <c r="K31" s="61">
        <v>0</v>
      </c>
      <c r="L31" s="7" t="s">
        <v>191</v>
      </c>
    </row>
    <row r="32" spans="1:12" ht="40.5" customHeight="1" x14ac:dyDescent="0.25">
      <c r="A32" s="121" t="s">
        <v>133</v>
      </c>
      <c r="B32" s="122" t="s">
        <v>134</v>
      </c>
      <c r="C32" s="123" t="s">
        <v>9</v>
      </c>
      <c r="D32" s="5" t="s">
        <v>3</v>
      </c>
      <c r="E32" s="39">
        <f>E33+E34+E35+E36</f>
        <v>25321.200000000001</v>
      </c>
      <c r="F32" s="39">
        <f>F33+F34+F35+F36</f>
        <v>10850.8</v>
      </c>
      <c r="G32" s="39">
        <f>G33+G34+G35+G36</f>
        <v>10850.8</v>
      </c>
      <c r="H32" s="50" t="s">
        <v>135</v>
      </c>
      <c r="I32" s="33" t="s">
        <v>61</v>
      </c>
      <c r="J32" s="33">
        <v>100</v>
      </c>
      <c r="K32" s="61">
        <v>100</v>
      </c>
      <c r="L32" s="7"/>
    </row>
    <row r="33" spans="1:12" ht="23.45" customHeight="1" x14ac:dyDescent="0.25">
      <c r="A33" s="121"/>
      <c r="B33" s="122"/>
      <c r="C33" s="123"/>
      <c r="D33" s="5" t="s">
        <v>4</v>
      </c>
      <c r="E33" s="39">
        <v>0</v>
      </c>
      <c r="F33" s="39">
        <v>0</v>
      </c>
      <c r="G33" s="39">
        <v>0</v>
      </c>
      <c r="H33" s="50"/>
      <c r="I33" s="36"/>
      <c r="J33" s="36"/>
      <c r="K33" s="69"/>
      <c r="L33" s="7"/>
    </row>
    <row r="34" spans="1:12" ht="23.45" customHeight="1" x14ac:dyDescent="0.25">
      <c r="A34" s="121"/>
      <c r="B34" s="122"/>
      <c r="C34" s="123"/>
      <c r="D34" s="5" t="s">
        <v>5</v>
      </c>
      <c r="E34" s="39">
        <v>0</v>
      </c>
      <c r="F34" s="39">
        <v>0</v>
      </c>
      <c r="G34" s="39">
        <v>0</v>
      </c>
      <c r="H34" s="50"/>
      <c r="I34" s="36"/>
      <c r="J34" s="36"/>
      <c r="K34" s="69"/>
      <c r="L34" s="7"/>
    </row>
    <row r="35" spans="1:12" ht="23.45" customHeight="1" x14ac:dyDescent="0.25">
      <c r="A35" s="121"/>
      <c r="B35" s="122"/>
      <c r="C35" s="123"/>
      <c r="D35" s="5" t="s">
        <v>6</v>
      </c>
      <c r="E35" s="39">
        <v>25321.200000000001</v>
      </c>
      <c r="F35" s="39">
        <v>10850.8</v>
      </c>
      <c r="G35" s="39">
        <f>F35</f>
        <v>10850.8</v>
      </c>
      <c r="H35" s="50"/>
      <c r="I35" s="36"/>
      <c r="J35" s="36"/>
      <c r="K35" s="69"/>
      <c r="L35" s="7"/>
    </row>
    <row r="36" spans="1:12" ht="23.45" customHeight="1" x14ac:dyDescent="0.25">
      <c r="A36" s="121"/>
      <c r="B36" s="122"/>
      <c r="C36" s="123"/>
      <c r="D36" s="5" t="s">
        <v>7</v>
      </c>
      <c r="E36" s="39">
        <v>0</v>
      </c>
      <c r="F36" s="39">
        <v>0</v>
      </c>
      <c r="G36" s="39">
        <v>0</v>
      </c>
      <c r="H36" s="50"/>
      <c r="I36" s="36"/>
      <c r="J36" s="36"/>
      <c r="K36" s="69"/>
      <c r="L36" s="7"/>
    </row>
    <row r="37" spans="1:12" ht="23.45" customHeight="1" x14ac:dyDescent="0.25">
      <c r="A37" s="169"/>
      <c r="B37" s="144" t="s">
        <v>49</v>
      </c>
      <c r="C37" s="134" t="s">
        <v>121</v>
      </c>
      <c r="D37" s="11" t="s">
        <v>3</v>
      </c>
      <c r="E37" s="21">
        <f>E23+E32+E18</f>
        <v>1924522.7</v>
      </c>
      <c r="F37" s="21">
        <f t="shared" ref="F37:G37" si="2">F23+F32+F18</f>
        <v>625230</v>
      </c>
      <c r="G37" s="21">
        <f t="shared" si="2"/>
        <v>625230</v>
      </c>
      <c r="H37" s="183"/>
      <c r="I37" s="170"/>
      <c r="J37" s="170"/>
      <c r="K37" s="170"/>
      <c r="L37" s="182"/>
    </row>
    <row r="38" spans="1:12" ht="23.45" customHeight="1" x14ac:dyDescent="0.25">
      <c r="A38" s="169"/>
      <c r="B38" s="144"/>
      <c r="C38" s="134"/>
      <c r="D38" s="11" t="s">
        <v>4</v>
      </c>
      <c r="E38" s="21">
        <f>E33+E24+E19</f>
        <v>359173.9</v>
      </c>
      <c r="F38" s="21">
        <f t="shared" ref="F38" si="3">F33+F24+F19</f>
        <v>103186.7</v>
      </c>
      <c r="G38" s="21">
        <f>G33+G24+G19</f>
        <v>103186.7</v>
      </c>
      <c r="H38" s="183"/>
      <c r="I38" s="170"/>
      <c r="J38" s="170"/>
      <c r="K38" s="170"/>
      <c r="L38" s="182"/>
    </row>
    <row r="39" spans="1:12" ht="23.45" customHeight="1" x14ac:dyDescent="0.25">
      <c r="A39" s="169"/>
      <c r="B39" s="144"/>
      <c r="C39" s="134"/>
      <c r="D39" s="11" t="s">
        <v>5</v>
      </c>
      <c r="E39" s="21">
        <f>E34+E25+E20</f>
        <v>1311137.5</v>
      </c>
      <c r="F39" s="21">
        <f>F34+F25+F20</f>
        <v>421471.9</v>
      </c>
      <c r="G39" s="21">
        <f t="shared" ref="G39" si="4">G34+G25+G20</f>
        <v>421471.9</v>
      </c>
      <c r="H39" s="183"/>
      <c r="I39" s="170"/>
      <c r="J39" s="170"/>
      <c r="K39" s="170"/>
      <c r="L39" s="182"/>
    </row>
    <row r="40" spans="1:12" ht="23.45" customHeight="1" x14ac:dyDescent="0.25">
      <c r="A40" s="169"/>
      <c r="B40" s="144"/>
      <c r="C40" s="134"/>
      <c r="D40" s="11" t="s">
        <v>6</v>
      </c>
      <c r="E40" s="21">
        <f>E35+E26+E21</f>
        <v>254211.3</v>
      </c>
      <c r="F40" s="21">
        <f>F11+F26+F35+F16</f>
        <v>100571.4</v>
      </c>
      <c r="G40" s="21">
        <f>G11+G26+G35+G16</f>
        <v>100571.4</v>
      </c>
      <c r="H40" s="183"/>
      <c r="I40" s="170"/>
      <c r="J40" s="170"/>
      <c r="K40" s="170"/>
      <c r="L40" s="182"/>
    </row>
    <row r="41" spans="1:12" ht="23.45" customHeight="1" x14ac:dyDescent="0.25">
      <c r="A41" s="169"/>
      <c r="B41" s="144"/>
      <c r="C41" s="134"/>
      <c r="D41" s="11" t="s">
        <v>7</v>
      </c>
      <c r="E41" s="21">
        <f>E36+E27+E22</f>
        <v>0</v>
      </c>
      <c r="F41" s="21">
        <f t="shared" ref="F41:G41" si="5">F36+F27+F22</f>
        <v>0</v>
      </c>
      <c r="G41" s="21">
        <f t="shared" si="5"/>
        <v>0</v>
      </c>
      <c r="H41" s="183"/>
      <c r="I41" s="170"/>
      <c r="J41" s="170"/>
      <c r="K41" s="170"/>
      <c r="L41" s="182"/>
    </row>
    <row r="42" spans="1:12" ht="23.1" hidden="1" customHeight="1" x14ac:dyDescent="0.25">
      <c r="A42" s="169"/>
      <c r="B42" s="144"/>
      <c r="C42" s="134" t="s">
        <v>12</v>
      </c>
      <c r="D42" s="11" t="s">
        <v>3</v>
      </c>
      <c r="E42" s="21" t="e">
        <f>#REF!</f>
        <v>#REF!</v>
      </c>
      <c r="F42" s="21" t="e">
        <f>#REF!</f>
        <v>#REF!</v>
      </c>
      <c r="G42" s="21" t="e">
        <f>#REF!</f>
        <v>#REF!</v>
      </c>
      <c r="H42" s="183"/>
      <c r="I42" s="170"/>
      <c r="J42" s="170"/>
      <c r="K42" s="170"/>
      <c r="L42" s="182"/>
    </row>
    <row r="43" spans="1:12" ht="23.1" hidden="1" customHeight="1" x14ac:dyDescent="0.25">
      <c r="A43" s="169"/>
      <c r="B43" s="144"/>
      <c r="C43" s="134"/>
      <c r="D43" s="11" t="s">
        <v>4</v>
      </c>
      <c r="E43" s="21" t="e">
        <f>#REF!</f>
        <v>#REF!</v>
      </c>
      <c r="F43" s="21" t="e">
        <f>#REF!</f>
        <v>#REF!</v>
      </c>
      <c r="G43" s="21" t="e">
        <f>#REF!</f>
        <v>#REF!</v>
      </c>
      <c r="H43" s="183"/>
      <c r="I43" s="170"/>
      <c r="J43" s="170"/>
      <c r="K43" s="170"/>
      <c r="L43" s="182"/>
    </row>
    <row r="44" spans="1:12" ht="23.1" hidden="1" customHeight="1" x14ac:dyDescent="0.25">
      <c r="A44" s="169"/>
      <c r="B44" s="144"/>
      <c r="C44" s="134"/>
      <c r="D44" s="11" t="s">
        <v>5</v>
      </c>
      <c r="E44" s="21" t="e">
        <f>#REF!</f>
        <v>#REF!</v>
      </c>
      <c r="F44" s="21" t="e">
        <f>#REF!</f>
        <v>#REF!</v>
      </c>
      <c r="G44" s="21" t="e">
        <f>#REF!</f>
        <v>#REF!</v>
      </c>
      <c r="H44" s="183"/>
      <c r="I44" s="170"/>
      <c r="J44" s="170"/>
      <c r="K44" s="170"/>
      <c r="L44" s="182"/>
    </row>
    <row r="45" spans="1:12" ht="23.1" hidden="1" customHeight="1" x14ac:dyDescent="0.25">
      <c r="A45" s="169"/>
      <c r="B45" s="144"/>
      <c r="C45" s="134"/>
      <c r="D45" s="11" t="s">
        <v>6</v>
      </c>
      <c r="E45" s="21" t="e">
        <f>#REF!</f>
        <v>#REF!</v>
      </c>
      <c r="F45" s="21" t="e">
        <f>#REF!</f>
        <v>#REF!</v>
      </c>
      <c r="G45" s="21" t="e">
        <f>#REF!</f>
        <v>#REF!</v>
      </c>
      <c r="H45" s="183"/>
      <c r="I45" s="170"/>
      <c r="J45" s="170"/>
      <c r="K45" s="170"/>
      <c r="L45" s="182"/>
    </row>
    <row r="46" spans="1:12" ht="23.1" hidden="1" customHeight="1" x14ac:dyDescent="0.25">
      <c r="A46" s="169"/>
      <c r="B46" s="144"/>
      <c r="C46" s="134"/>
      <c r="D46" s="11" t="s">
        <v>7</v>
      </c>
      <c r="E46" s="21" t="e">
        <f>#REF!</f>
        <v>#REF!</v>
      </c>
      <c r="F46" s="21" t="e">
        <f>#REF!</f>
        <v>#REF!</v>
      </c>
      <c r="G46" s="21" t="e">
        <f>#REF!</f>
        <v>#REF!</v>
      </c>
      <c r="H46" s="183"/>
      <c r="I46" s="170"/>
      <c r="J46" s="170"/>
      <c r="K46" s="170"/>
      <c r="L46" s="182"/>
    </row>
    <row r="47" spans="1:12" ht="23.1" hidden="1" customHeight="1" x14ac:dyDescent="0.25">
      <c r="A47" s="169"/>
      <c r="B47" s="144"/>
      <c r="C47" s="134" t="s">
        <v>10</v>
      </c>
      <c r="D47" s="11" t="s">
        <v>3</v>
      </c>
      <c r="E47" s="21" t="e">
        <f t="shared" ref="E47:G51" si="6">E37+E42</f>
        <v>#REF!</v>
      </c>
      <c r="F47" s="21" t="e">
        <f t="shared" si="6"/>
        <v>#REF!</v>
      </c>
      <c r="G47" s="21" t="e">
        <f t="shared" si="6"/>
        <v>#REF!</v>
      </c>
      <c r="H47" s="183"/>
      <c r="I47" s="170"/>
      <c r="J47" s="170"/>
      <c r="K47" s="170"/>
      <c r="L47" s="182"/>
    </row>
    <row r="48" spans="1:12" ht="23.1" hidden="1" customHeight="1" x14ac:dyDescent="0.25">
      <c r="A48" s="169"/>
      <c r="B48" s="144"/>
      <c r="C48" s="134"/>
      <c r="D48" s="11" t="s">
        <v>4</v>
      </c>
      <c r="E48" s="21" t="e">
        <f t="shared" si="6"/>
        <v>#REF!</v>
      </c>
      <c r="F48" s="21" t="e">
        <f t="shared" si="6"/>
        <v>#REF!</v>
      </c>
      <c r="G48" s="21" t="e">
        <f t="shared" si="6"/>
        <v>#REF!</v>
      </c>
      <c r="H48" s="183"/>
      <c r="I48" s="170"/>
      <c r="J48" s="170"/>
      <c r="K48" s="170"/>
      <c r="L48" s="182"/>
    </row>
    <row r="49" spans="1:12" ht="23.1" hidden="1" customHeight="1" x14ac:dyDescent="0.25">
      <c r="A49" s="169"/>
      <c r="B49" s="144"/>
      <c r="C49" s="134"/>
      <c r="D49" s="11" t="s">
        <v>5</v>
      </c>
      <c r="E49" s="21" t="e">
        <f t="shared" si="6"/>
        <v>#REF!</v>
      </c>
      <c r="F49" s="21" t="e">
        <f t="shared" si="6"/>
        <v>#REF!</v>
      </c>
      <c r="G49" s="21" t="e">
        <f t="shared" si="6"/>
        <v>#REF!</v>
      </c>
      <c r="H49" s="183"/>
      <c r="I49" s="170"/>
      <c r="J49" s="170"/>
      <c r="K49" s="170"/>
      <c r="L49" s="182"/>
    </row>
    <row r="50" spans="1:12" ht="23.1" hidden="1" customHeight="1" x14ac:dyDescent="0.25">
      <c r="A50" s="169"/>
      <c r="B50" s="144"/>
      <c r="C50" s="134"/>
      <c r="D50" s="11" t="s">
        <v>6</v>
      </c>
      <c r="E50" s="21" t="e">
        <f t="shared" si="6"/>
        <v>#REF!</v>
      </c>
      <c r="F50" s="21" t="e">
        <f t="shared" si="6"/>
        <v>#REF!</v>
      </c>
      <c r="G50" s="21" t="e">
        <f t="shared" si="6"/>
        <v>#REF!</v>
      </c>
      <c r="H50" s="183"/>
      <c r="I50" s="170"/>
      <c r="J50" s="170"/>
      <c r="K50" s="170"/>
      <c r="L50" s="182"/>
    </row>
    <row r="51" spans="1:12" ht="23.1" hidden="1" customHeight="1" x14ac:dyDescent="0.25">
      <c r="A51" s="169"/>
      <c r="B51" s="144"/>
      <c r="C51" s="134"/>
      <c r="D51" s="11" t="s">
        <v>7</v>
      </c>
      <c r="E51" s="21" t="e">
        <f t="shared" si="6"/>
        <v>#REF!</v>
      </c>
      <c r="F51" s="21" t="e">
        <f t="shared" si="6"/>
        <v>#REF!</v>
      </c>
      <c r="G51" s="21" t="e">
        <f t="shared" si="6"/>
        <v>#REF!</v>
      </c>
      <c r="H51" s="183"/>
      <c r="I51" s="170"/>
      <c r="J51" s="170"/>
      <c r="K51" s="170"/>
      <c r="L51" s="182"/>
    </row>
    <row r="52" spans="1:12" ht="32.25" customHeight="1" x14ac:dyDescent="0.25">
      <c r="A52" s="130" t="s">
        <v>24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</row>
    <row r="53" spans="1:12" ht="31.5" customHeight="1" x14ac:dyDescent="0.25">
      <c r="A53" s="155" t="s">
        <v>126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</row>
    <row r="54" spans="1:12" ht="48" customHeight="1" x14ac:dyDescent="0.25">
      <c r="A54" s="121" t="s">
        <v>34</v>
      </c>
      <c r="B54" s="122" t="s">
        <v>127</v>
      </c>
      <c r="C54" s="123" t="s">
        <v>9</v>
      </c>
      <c r="D54" s="5" t="s">
        <v>3</v>
      </c>
      <c r="E54" s="39">
        <f>SUM(E55:E58)</f>
        <v>4104211.2</v>
      </c>
      <c r="F54" s="39">
        <f>SUM(F55:F58)</f>
        <v>2115365.4</v>
      </c>
      <c r="G54" s="39">
        <f>SUM(G55:G58)</f>
        <v>2115365.4</v>
      </c>
      <c r="H54" s="50" t="s">
        <v>77</v>
      </c>
      <c r="I54" s="33" t="s">
        <v>61</v>
      </c>
      <c r="J54" s="33">
        <v>21.2</v>
      </c>
      <c r="K54" s="97">
        <v>10.56</v>
      </c>
      <c r="L54" s="98" t="s">
        <v>200</v>
      </c>
    </row>
    <row r="55" spans="1:12" ht="63.75" customHeight="1" x14ac:dyDescent="0.25">
      <c r="A55" s="121"/>
      <c r="B55" s="122"/>
      <c r="C55" s="123"/>
      <c r="D55" s="5" t="s">
        <v>4</v>
      </c>
      <c r="E55" s="39">
        <v>0</v>
      </c>
      <c r="F55" s="39">
        <v>0</v>
      </c>
      <c r="G55" s="39">
        <f>F55</f>
        <v>0</v>
      </c>
      <c r="H55" s="50" t="s">
        <v>78</v>
      </c>
      <c r="I55" s="33" t="s">
        <v>61</v>
      </c>
      <c r="J55" s="33">
        <v>89</v>
      </c>
      <c r="K55" s="97">
        <v>92.92</v>
      </c>
      <c r="L55" s="98" t="s">
        <v>201</v>
      </c>
    </row>
    <row r="56" spans="1:12" ht="45.75" customHeight="1" x14ac:dyDescent="0.25">
      <c r="A56" s="121"/>
      <c r="B56" s="122"/>
      <c r="C56" s="123"/>
      <c r="D56" s="5" t="s">
        <v>5</v>
      </c>
      <c r="E56" s="39">
        <v>2740712.7</v>
      </c>
      <c r="F56" s="39">
        <v>1334755.7</v>
      </c>
      <c r="G56" s="91">
        <f>F56</f>
        <v>1334755.7</v>
      </c>
      <c r="H56" s="50" t="s">
        <v>160</v>
      </c>
      <c r="I56" s="33" t="s">
        <v>61</v>
      </c>
      <c r="J56" s="33">
        <v>100</v>
      </c>
      <c r="K56" s="97">
        <v>100</v>
      </c>
      <c r="L56" s="98"/>
    </row>
    <row r="57" spans="1:12" ht="36.75" customHeight="1" x14ac:dyDescent="0.25">
      <c r="A57" s="121"/>
      <c r="B57" s="122"/>
      <c r="C57" s="123"/>
      <c r="D57" s="5" t="s">
        <v>6</v>
      </c>
      <c r="E57" s="39">
        <v>863498.5</v>
      </c>
      <c r="F57" s="39">
        <v>505076.4</v>
      </c>
      <c r="G57" s="91">
        <f t="shared" ref="G57:G63" si="7">F57</f>
        <v>505076.4</v>
      </c>
      <c r="H57" s="50" t="s">
        <v>79</v>
      </c>
      <c r="I57" s="33" t="s">
        <v>61</v>
      </c>
      <c r="J57" s="33">
        <v>100</v>
      </c>
      <c r="K57" s="97">
        <v>113.5</v>
      </c>
      <c r="L57" s="98" t="s">
        <v>210</v>
      </c>
    </row>
    <row r="58" spans="1:12" ht="50.25" customHeight="1" x14ac:dyDescent="0.25">
      <c r="A58" s="121"/>
      <c r="B58" s="122"/>
      <c r="C58" s="123"/>
      <c r="D58" s="5" t="s">
        <v>7</v>
      </c>
      <c r="E58" s="39">
        <v>500000</v>
      </c>
      <c r="F58" s="39">
        <v>275533.3</v>
      </c>
      <c r="G58" s="91">
        <f>F58</f>
        <v>275533.3</v>
      </c>
      <c r="H58" s="50" t="s">
        <v>80</v>
      </c>
      <c r="I58" s="33" t="s">
        <v>61</v>
      </c>
      <c r="J58" s="33">
        <v>70</v>
      </c>
      <c r="K58" s="97">
        <v>95.97</v>
      </c>
      <c r="L58" s="98"/>
    </row>
    <row r="59" spans="1:12" ht="56.25" customHeight="1" x14ac:dyDescent="0.25">
      <c r="A59" s="115"/>
      <c r="B59" s="127" t="s">
        <v>50</v>
      </c>
      <c r="C59" s="124" t="s">
        <v>121</v>
      </c>
      <c r="D59" s="11" t="s">
        <v>3</v>
      </c>
      <c r="E59" s="21">
        <f>E54</f>
        <v>4104211.2</v>
      </c>
      <c r="F59" s="21">
        <f>F54</f>
        <v>2115365.4</v>
      </c>
      <c r="G59" s="21">
        <f>G54</f>
        <v>2115365.4</v>
      </c>
      <c r="H59" s="50" t="s">
        <v>161</v>
      </c>
      <c r="I59" s="33" t="s">
        <v>65</v>
      </c>
      <c r="J59" s="33">
        <v>3804</v>
      </c>
      <c r="K59" s="97">
        <v>4115</v>
      </c>
      <c r="L59" s="98"/>
    </row>
    <row r="60" spans="1:12" ht="25.5" customHeight="1" x14ac:dyDescent="0.25">
      <c r="A60" s="116"/>
      <c r="B60" s="128"/>
      <c r="C60" s="125"/>
      <c r="D60" s="11" t="s">
        <v>4</v>
      </c>
      <c r="E60" s="21">
        <f>E55</f>
        <v>0</v>
      </c>
      <c r="F60" s="21">
        <f t="shared" ref="F60" si="8">F55</f>
        <v>0</v>
      </c>
      <c r="G60" s="21">
        <f t="shared" si="7"/>
        <v>0</v>
      </c>
      <c r="H60" s="51" t="s">
        <v>162</v>
      </c>
      <c r="I60" s="33" t="s">
        <v>61</v>
      </c>
      <c r="J60" s="33">
        <v>100</v>
      </c>
      <c r="K60" s="97">
        <v>100</v>
      </c>
      <c r="L60" s="98"/>
    </row>
    <row r="61" spans="1:12" ht="45" x14ac:dyDescent="0.25">
      <c r="A61" s="116"/>
      <c r="B61" s="128"/>
      <c r="C61" s="125"/>
      <c r="D61" s="11" t="s">
        <v>5</v>
      </c>
      <c r="E61" s="21">
        <f>E56</f>
        <v>2740712.7</v>
      </c>
      <c r="F61" s="21">
        <f>F56</f>
        <v>1334755.7</v>
      </c>
      <c r="G61" s="21">
        <f>F61</f>
        <v>1334755.7</v>
      </c>
      <c r="H61" s="50" t="s">
        <v>163</v>
      </c>
      <c r="I61" s="33" t="s">
        <v>61</v>
      </c>
      <c r="J61" s="33">
        <v>2.5</v>
      </c>
      <c r="K61" s="97">
        <v>2.95</v>
      </c>
      <c r="L61" s="98" t="s">
        <v>202</v>
      </c>
    </row>
    <row r="62" spans="1:12" ht="24" customHeight="1" x14ac:dyDescent="0.25">
      <c r="A62" s="116"/>
      <c r="B62" s="128"/>
      <c r="C62" s="125"/>
      <c r="D62" s="11" t="s">
        <v>6</v>
      </c>
      <c r="E62" s="21">
        <f>E57</f>
        <v>863498.5</v>
      </c>
      <c r="F62" s="21">
        <f t="shared" ref="F62" si="9">F57</f>
        <v>505076.4</v>
      </c>
      <c r="G62" s="21">
        <f t="shared" si="7"/>
        <v>505076.4</v>
      </c>
      <c r="H62" s="50"/>
      <c r="I62" s="10"/>
      <c r="J62" s="10"/>
      <c r="K62" s="61"/>
      <c r="L62" s="7"/>
    </row>
    <row r="63" spans="1:12" ht="24" customHeight="1" x14ac:dyDescent="0.25">
      <c r="A63" s="117"/>
      <c r="B63" s="129"/>
      <c r="C63" s="126"/>
      <c r="D63" s="11" t="s">
        <v>7</v>
      </c>
      <c r="E63" s="21">
        <f>E58</f>
        <v>500000</v>
      </c>
      <c r="F63" s="21">
        <f t="shared" ref="F63" si="10">F58</f>
        <v>275533.3</v>
      </c>
      <c r="G63" s="21">
        <f t="shared" si="7"/>
        <v>275533.3</v>
      </c>
      <c r="H63" s="50"/>
      <c r="I63" s="10"/>
      <c r="J63" s="10"/>
      <c r="K63" s="61"/>
      <c r="L63" s="7"/>
    </row>
    <row r="64" spans="1:12" ht="30" customHeight="1" x14ac:dyDescent="0.25">
      <c r="A64" s="130" t="s">
        <v>25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</row>
    <row r="65" spans="1:14" ht="30.75" customHeight="1" x14ac:dyDescent="0.25">
      <c r="A65" s="155" t="s">
        <v>128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</row>
    <row r="66" spans="1:14" ht="52.5" customHeight="1" x14ac:dyDescent="0.25">
      <c r="A66" s="115" t="s">
        <v>33</v>
      </c>
      <c r="B66" s="112" t="s">
        <v>129</v>
      </c>
      <c r="C66" s="118" t="s">
        <v>9</v>
      </c>
      <c r="D66" s="3" t="s">
        <v>3</v>
      </c>
      <c r="E66" s="20">
        <f>SUM(E67:E70)+0.1</f>
        <v>3527611.6</v>
      </c>
      <c r="F66" s="20">
        <f>SUM(F67:F70)</f>
        <v>1892871.7</v>
      </c>
      <c r="G66" s="20">
        <f>SUM(G67:G70)</f>
        <v>1892871.7</v>
      </c>
      <c r="H66" s="50" t="s">
        <v>80</v>
      </c>
      <c r="I66" s="36" t="s">
        <v>61</v>
      </c>
      <c r="J66" s="36">
        <v>70</v>
      </c>
      <c r="K66" s="69">
        <v>95.97</v>
      </c>
      <c r="L66" s="7"/>
    </row>
    <row r="67" spans="1:14" ht="50.25" customHeight="1" x14ac:dyDescent="0.25">
      <c r="A67" s="116"/>
      <c r="B67" s="113"/>
      <c r="C67" s="119"/>
      <c r="D67" s="3" t="s">
        <v>4</v>
      </c>
      <c r="E67" s="20">
        <v>413939</v>
      </c>
      <c r="F67" s="20">
        <v>232916</v>
      </c>
      <c r="G67" s="20">
        <f>F67</f>
        <v>232916</v>
      </c>
      <c r="H67" s="50" t="s">
        <v>81</v>
      </c>
      <c r="I67" s="36" t="s">
        <v>61</v>
      </c>
      <c r="J67" s="36">
        <v>0.9</v>
      </c>
      <c r="K67" s="69">
        <v>0</v>
      </c>
      <c r="L67" s="7" t="s">
        <v>192</v>
      </c>
      <c r="N67" s="81"/>
    </row>
    <row r="68" spans="1:14" ht="49.5" customHeight="1" x14ac:dyDescent="0.25">
      <c r="A68" s="116"/>
      <c r="B68" s="113"/>
      <c r="C68" s="119"/>
      <c r="D68" s="3" t="s">
        <v>5</v>
      </c>
      <c r="E68" s="39">
        <v>2628345.6</v>
      </c>
      <c r="F68" s="79">
        <v>1406092.5</v>
      </c>
      <c r="G68" s="20">
        <f t="shared" ref="G68:G70" si="11">F68</f>
        <v>1406092.5</v>
      </c>
      <c r="H68" s="50" t="s">
        <v>82</v>
      </c>
      <c r="I68" s="33" t="s">
        <v>61</v>
      </c>
      <c r="J68" s="33">
        <v>85.6</v>
      </c>
      <c r="K68" s="61">
        <v>85.6</v>
      </c>
      <c r="L68" s="7"/>
    </row>
    <row r="69" spans="1:14" ht="66.75" customHeight="1" x14ac:dyDescent="0.25">
      <c r="A69" s="116"/>
      <c r="B69" s="113"/>
      <c r="C69" s="119"/>
      <c r="D69" s="3" t="s">
        <v>6</v>
      </c>
      <c r="E69" s="39">
        <v>390326.9</v>
      </c>
      <c r="F69" s="79">
        <v>190753.9</v>
      </c>
      <c r="G69" s="91">
        <f t="shared" si="11"/>
        <v>190753.9</v>
      </c>
      <c r="H69" s="50" t="s">
        <v>83</v>
      </c>
      <c r="I69" s="33" t="s">
        <v>61</v>
      </c>
      <c r="J69" s="33">
        <v>100</v>
      </c>
      <c r="K69" s="61">
        <v>100</v>
      </c>
      <c r="L69" s="7"/>
    </row>
    <row r="70" spans="1:14" ht="61.5" customHeight="1" x14ac:dyDescent="0.25">
      <c r="A70" s="116"/>
      <c r="B70" s="113"/>
      <c r="C70" s="119"/>
      <c r="D70" s="118" t="s">
        <v>7</v>
      </c>
      <c r="E70" s="103">
        <v>95000</v>
      </c>
      <c r="F70" s="103">
        <v>63109.3</v>
      </c>
      <c r="G70" s="106">
        <f t="shared" si="11"/>
        <v>63109.3</v>
      </c>
      <c r="H70" s="50" t="s">
        <v>84</v>
      </c>
      <c r="I70" s="33" t="s">
        <v>61</v>
      </c>
      <c r="J70" s="33">
        <v>100</v>
      </c>
      <c r="K70" s="61">
        <v>100</v>
      </c>
      <c r="L70" s="7"/>
    </row>
    <row r="71" spans="1:14" ht="64.5" customHeight="1" x14ac:dyDescent="0.25">
      <c r="A71" s="116"/>
      <c r="B71" s="113"/>
      <c r="C71" s="119"/>
      <c r="D71" s="119"/>
      <c r="E71" s="104"/>
      <c r="F71" s="104"/>
      <c r="G71" s="107"/>
      <c r="H71" s="50" t="s">
        <v>88</v>
      </c>
      <c r="I71" s="33" t="s">
        <v>61</v>
      </c>
      <c r="J71" s="33">
        <v>100</v>
      </c>
      <c r="K71" s="61">
        <v>100</v>
      </c>
      <c r="L71" s="7"/>
    </row>
    <row r="72" spans="1:14" ht="36.75" customHeight="1" x14ac:dyDescent="0.25">
      <c r="A72" s="116"/>
      <c r="B72" s="113"/>
      <c r="C72" s="119"/>
      <c r="D72" s="119"/>
      <c r="E72" s="104"/>
      <c r="F72" s="104"/>
      <c r="G72" s="107"/>
      <c r="H72" s="50" t="s">
        <v>85</v>
      </c>
      <c r="I72" s="33" t="s">
        <v>61</v>
      </c>
      <c r="J72" s="33">
        <v>78.599999999999994</v>
      </c>
      <c r="K72" s="61">
        <v>79.599999999999994</v>
      </c>
      <c r="L72" s="7"/>
    </row>
    <row r="73" spans="1:14" ht="53.25" customHeight="1" x14ac:dyDescent="0.25">
      <c r="A73" s="116"/>
      <c r="B73" s="113"/>
      <c r="C73" s="119"/>
      <c r="D73" s="119"/>
      <c r="E73" s="104"/>
      <c r="F73" s="104"/>
      <c r="G73" s="107"/>
      <c r="H73" s="50" t="s">
        <v>86</v>
      </c>
      <c r="I73" s="33" t="s">
        <v>95</v>
      </c>
      <c r="J73" s="37">
        <v>3.8510000000000003E-2</v>
      </c>
      <c r="K73" s="70">
        <v>3.6670000000000001E-2</v>
      </c>
      <c r="L73" s="7"/>
    </row>
    <row r="74" spans="1:14" ht="46.5" customHeight="1" x14ac:dyDescent="0.25">
      <c r="A74" s="116"/>
      <c r="B74" s="113"/>
      <c r="C74" s="120"/>
      <c r="D74" s="120"/>
      <c r="E74" s="105"/>
      <c r="F74" s="105"/>
      <c r="G74" s="108"/>
      <c r="H74" s="50" t="s">
        <v>87</v>
      </c>
      <c r="I74" s="33" t="s">
        <v>96</v>
      </c>
      <c r="J74" s="15">
        <v>22.204000000000001</v>
      </c>
      <c r="K74" s="15">
        <v>20.033000000000001</v>
      </c>
      <c r="L74" s="7"/>
    </row>
    <row r="75" spans="1:14" ht="45.75" customHeight="1" x14ac:dyDescent="0.25">
      <c r="A75" s="116"/>
      <c r="B75" s="113"/>
      <c r="C75" s="100" t="s">
        <v>26</v>
      </c>
      <c r="D75" s="90" t="s">
        <v>3</v>
      </c>
      <c r="E75" s="91">
        <f>SUM(E76:E79)</f>
        <v>750</v>
      </c>
      <c r="F75" s="91">
        <f t="shared" ref="F75:G75" si="12">SUM(F76:F79)</f>
        <v>0</v>
      </c>
      <c r="G75" s="91">
        <f t="shared" si="12"/>
        <v>0</v>
      </c>
      <c r="H75" s="87" t="s">
        <v>89</v>
      </c>
      <c r="I75" s="89" t="s">
        <v>66</v>
      </c>
      <c r="J75" s="89">
        <v>39</v>
      </c>
      <c r="K75" s="89">
        <v>39</v>
      </c>
      <c r="L75" s="83"/>
    </row>
    <row r="76" spans="1:14" ht="19.5" customHeight="1" x14ac:dyDescent="0.25">
      <c r="A76" s="116"/>
      <c r="B76" s="113"/>
      <c r="C76" s="101"/>
      <c r="D76" s="90" t="s">
        <v>4</v>
      </c>
      <c r="E76" s="91">
        <v>0</v>
      </c>
      <c r="F76" s="91">
        <v>0</v>
      </c>
      <c r="G76" s="91">
        <v>0</v>
      </c>
      <c r="H76" s="87" t="s">
        <v>90</v>
      </c>
      <c r="I76" s="89" t="s">
        <v>61</v>
      </c>
      <c r="J76" s="89">
        <v>100</v>
      </c>
      <c r="K76" s="89">
        <v>100</v>
      </c>
      <c r="L76" s="83"/>
    </row>
    <row r="77" spans="1:14" ht="35.25" customHeight="1" x14ac:dyDescent="0.25">
      <c r="A77" s="116"/>
      <c r="B77" s="113"/>
      <c r="C77" s="101"/>
      <c r="D77" s="90" t="s">
        <v>5</v>
      </c>
      <c r="E77" s="91">
        <v>0</v>
      </c>
      <c r="F77" s="91">
        <v>0</v>
      </c>
      <c r="G77" s="91">
        <v>0</v>
      </c>
      <c r="H77" s="87" t="s">
        <v>91</v>
      </c>
      <c r="I77" s="89" t="s">
        <v>61</v>
      </c>
      <c r="J77" s="89">
        <v>27</v>
      </c>
      <c r="K77" s="89">
        <v>27</v>
      </c>
      <c r="L77" s="83"/>
    </row>
    <row r="78" spans="1:14" ht="35.25" customHeight="1" x14ac:dyDescent="0.25">
      <c r="A78" s="116"/>
      <c r="B78" s="113"/>
      <c r="C78" s="101"/>
      <c r="D78" s="90" t="s">
        <v>6</v>
      </c>
      <c r="E78" s="91">
        <v>750</v>
      </c>
      <c r="F78" s="91">
        <v>0</v>
      </c>
      <c r="G78" s="91">
        <f>F78</f>
        <v>0</v>
      </c>
      <c r="H78" s="87" t="s">
        <v>92</v>
      </c>
      <c r="I78" s="89" t="s">
        <v>61</v>
      </c>
      <c r="J78" s="89">
        <v>70</v>
      </c>
      <c r="K78" s="89">
        <v>70</v>
      </c>
      <c r="L78" s="83"/>
    </row>
    <row r="79" spans="1:14" ht="39" customHeight="1" x14ac:dyDescent="0.25">
      <c r="A79" s="116"/>
      <c r="B79" s="113"/>
      <c r="C79" s="102"/>
      <c r="D79" s="90" t="s">
        <v>7</v>
      </c>
      <c r="E79" s="91">
        <v>0</v>
      </c>
      <c r="F79" s="91">
        <v>0</v>
      </c>
      <c r="G79" s="91">
        <v>0</v>
      </c>
      <c r="H79" s="87" t="s">
        <v>93</v>
      </c>
      <c r="I79" s="89" t="s">
        <v>61</v>
      </c>
      <c r="J79" s="89">
        <v>100</v>
      </c>
      <c r="K79" s="89">
        <v>123.4</v>
      </c>
      <c r="L79" s="83" t="s">
        <v>211</v>
      </c>
    </row>
    <row r="80" spans="1:14" s="95" customFormat="1" ht="42.75" customHeight="1" x14ac:dyDescent="0.25">
      <c r="A80" s="116"/>
      <c r="B80" s="113"/>
      <c r="C80" s="109" t="s">
        <v>155</v>
      </c>
      <c r="D80" s="86" t="s">
        <v>3</v>
      </c>
      <c r="E80" s="21">
        <f>E66+E75</f>
        <v>3528361.6</v>
      </c>
      <c r="F80" s="21">
        <f t="shared" ref="F80:G80" si="13">F66+F75</f>
        <v>1892871.7</v>
      </c>
      <c r="G80" s="21">
        <f t="shared" si="13"/>
        <v>1892871.7</v>
      </c>
      <c r="H80" s="87" t="s">
        <v>94</v>
      </c>
      <c r="I80" s="89" t="s">
        <v>66</v>
      </c>
      <c r="J80" s="89">
        <v>5</v>
      </c>
      <c r="K80" s="89">
        <v>0</v>
      </c>
      <c r="L80" s="83" t="s">
        <v>193</v>
      </c>
    </row>
    <row r="81" spans="1:12" s="95" customFormat="1" ht="42.75" customHeight="1" x14ac:dyDescent="0.25">
      <c r="A81" s="116"/>
      <c r="B81" s="113"/>
      <c r="C81" s="110"/>
      <c r="D81" s="86" t="s">
        <v>4</v>
      </c>
      <c r="E81" s="21">
        <f t="shared" ref="E81:G84" si="14">E67+E76</f>
        <v>413939</v>
      </c>
      <c r="F81" s="21">
        <f t="shared" si="14"/>
        <v>232916</v>
      </c>
      <c r="G81" s="21">
        <f t="shared" si="14"/>
        <v>232916</v>
      </c>
      <c r="H81" s="87" t="s">
        <v>164</v>
      </c>
      <c r="I81" s="89" t="s">
        <v>61</v>
      </c>
      <c r="J81" s="89">
        <v>0</v>
      </c>
      <c r="K81" s="89">
        <v>0</v>
      </c>
      <c r="L81" s="83" t="s">
        <v>192</v>
      </c>
    </row>
    <row r="82" spans="1:12" s="95" customFormat="1" ht="42.75" customHeight="1" x14ac:dyDescent="0.25">
      <c r="A82" s="116"/>
      <c r="B82" s="113"/>
      <c r="C82" s="110"/>
      <c r="D82" s="86" t="s">
        <v>5</v>
      </c>
      <c r="E82" s="21">
        <f t="shared" si="14"/>
        <v>2628345.6</v>
      </c>
      <c r="F82" s="21">
        <f t="shared" si="14"/>
        <v>1406092.5</v>
      </c>
      <c r="G82" s="21">
        <f t="shared" si="14"/>
        <v>1406092.5</v>
      </c>
      <c r="H82" s="87" t="s">
        <v>165</v>
      </c>
      <c r="I82" s="89" t="s">
        <v>61</v>
      </c>
      <c r="J82" s="89">
        <v>100</v>
      </c>
      <c r="K82" s="89">
        <v>100</v>
      </c>
      <c r="L82" s="83" t="s">
        <v>194</v>
      </c>
    </row>
    <row r="83" spans="1:12" s="95" customFormat="1" ht="42.75" customHeight="1" x14ac:dyDescent="0.25">
      <c r="A83" s="116"/>
      <c r="B83" s="113"/>
      <c r="C83" s="110"/>
      <c r="D83" s="86" t="s">
        <v>6</v>
      </c>
      <c r="E83" s="21">
        <f t="shared" si="14"/>
        <v>391076.9</v>
      </c>
      <c r="F83" s="21">
        <f t="shared" si="14"/>
        <v>190753.9</v>
      </c>
      <c r="G83" s="21">
        <f t="shared" si="14"/>
        <v>190753.9</v>
      </c>
      <c r="H83" s="87" t="s">
        <v>166</v>
      </c>
      <c r="I83" s="89" t="s">
        <v>66</v>
      </c>
      <c r="J83" s="89">
        <v>5</v>
      </c>
      <c r="K83" s="89">
        <v>0</v>
      </c>
      <c r="L83" s="83" t="s">
        <v>195</v>
      </c>
    </row>
    <row r="84" spans="1:12" s="95" customFormat="1" ht="42.75" customHeight="1" x14ac:dyDescent="0.25">
      <c r="A84" s="117"/>
      <c r="B84" s="114"/>
      <c r="C84" s="111"/>
      <c r="D84" s="86" t="s">
        <v>7</v>
      </c>
      <c r="E84" s="21">
        <f t="shared" si="14"/>
        <v>95000</v>
      </c>
      <c r="F84" s="21">
        <f t="shared" si="14"/>
        <v>63109.3</v>
      </c>
      <c r="G84" s="21">
        <f t="shared" si="14"/>
        <v>63109.3</v>
      </c>
      <c r="H84" s="87" t="s">
        <v>136</v>
      </c>
      <c r="I84" s="89" t="s">
        <v>66</v>
      </c>
      <c r="J84" s="89">
        <v>0</v>
      </c>
      <c r="K84" s="89">
        <v>0</v>
      </c>
      <c r="L84" s="83" t="s">
        <v>192</v>
      </c>
    </row>
    <row r="85" spans="1:12" ht="23.1" customHeight="1" x14ac:dyDescent="0.25">
      <c r="A85" s="135" t="s">
        <v>32</v>
      </c>
      <c r="B85" s="147" t="s">
        <v>27</v>
      </c>
      <c r="C85" s="123" t="s">
        <v>9</v>
      </c>
      <c r="D85" s="3" t="s">
        <v>3</v>
      </c>
      <c r="E85" s="39">
        <f>SUM(E86:E89)</f>
        <v>2038.4</v>
      </c>
      <c r="F85" s="91">
        <f t="shared" ref="F85:G85" si="15">SUM(F86:F89)</f>
        <v>765.3</v>
      </c>
      <c r="G85" s="91">
        <f t="shared" si="15"/>
        <v>765.3</v>
      </c>
      <c r="H85" s="132" t="s">
        <v>97</v>
      </c>
      <c r="I85" s="133" t="s">
        <v>61</v>
      </c>
      <c r="J85" s="133">
        <v>80</v>
      </c>
      <c r="K85" s="133">
        <v>89</v>
      </c>
      <c r="L85" s="99"/>
    </row>
    <row r="86" spans="1:12" ht="23.1" customHeight="1" x14ac:dyDescent="0.25">
      <c r="A86" s="135"/>
      <c r="B86" s="147"/>
      <c r="C86" s="123"/>
      <c r="D86" s="3" t="s">
        <v>4</v>
      </c>
      <c r="E86" s="39">
        <v>0</v>
      </c>
      <c r="F86" s="39">
        <v>0</v>
      </c>
      <c r="G86" s="39">
        <f>F86</f>
        <v>0</v>
      </c>
      <c r="H86" s="132"/>
      <c r="I86" s="133"/>
      <c r="J86" s="133"/>
      <c r="K86" s="181"/>
      <c r="L86" s="99"/>
    </row>
    <row r="87" spans="1:12" ht="23.1" customHeight="1" x14ac:dyDescent="0.25">
      <c r="A87" s="135"/>
      <c r="B87" s="147"/>
      <c r="C87" s="123"/>
      <c r="D87" s="3" t="s">
        <v>5</v>
      </c>
      <c r="E87" s="39">
        <v>0</v>
      </c>
      <c r="F87" s="39">
        <v>0</v>
      </c>
      <c r="G87" s="39">
        <f t="shared" ref="G87:G104" si="16">F87</f>
        <v>0</v>
      </c>
      <c r="H87" s="132"/>
      <c r="I87" s="133"/>
      <c r="J87" s="133"/>
      <c r="K87" s="181"/>
      <c r="L87" s="99"/>
    </row>
    <row r="88" spans="1:12" ht="23.1" customHeight="1" x14ac:dyDescent="0.25">
      <c r="A88" s="135"/>
      <c r="B88" s="147"/>
      <c r="C88" s="123"/>
      <c r="D88" s="3" t="s">
        <v>6</v>
      </c>
      <c r="E88" s="39">
        <v>2038.4</v>
      </c>
      <c r="F88" s="39">
        <v>765.3</v>
      </c>
      <c r="G88" s="91">
        <f t="shared" si="16"/>
        <v>765.3</v>
      </c>
      <c r="H88" s="132"/>
      <c r="I88" s="133"/>
      <c r="J88" s="133"/>
      <c r="K88" s="181"/>
      <c r="L88" s="99"/>
    </row>
    <row r="89" spans="1:12" ht="23.1" customHeight="1" x14ac:dyDescent="0.25">
      <c r="A89" s="135"/>
      <c r="B89" s="147"/>
      <c r="C89" s="123"/>
      <c r="D89" s="3" t="s">
        <v>7</v>
      </c>
      <c r="E89" s="20">
        <v>0</v>
      </c>
      <c r="F89" s="20">
        <v>0</v>
      </c>
      <c r="G89" s="91">
        <f t="shared" si="16"/>
        <v>0</v>
      </c>
      <c r="H89" s="132"/>
      <c r="I89" s="133"/>
      <c r="J89" s="133"/>
      <c r="K89" s="181"/>
      <c r="L89" s="99"/>
    </row>
    <row r="90" spans="1:12" ht="22.5" customHeight="1" x14ac:dyDescent="0.25">
      <c r="A90" s="135"/>
      <c r="B90" s="147"/>
      <c r="C90" s="123" t="s">
        <v>8</v>
      </c>
      <c r="D90" s="3" t="s">
        <v>3</v>
      </c>
      <c r="E90" s="20">
        <f>SUM(E91:E94)</f>
        <v>30</v>
      </c>
      <c r="F90" s="20">
        <f t="shared" ref="F90:G90" si="17">SUM(F91:F94)</f>
        <v>0</v>
      </c>
      <c r="G90" s="20">
        <f t="shared" si="17"/>
        <v>0</v>
      </c>
      <c r="H90" s="132"/>
      <c r="I90" s="133"/>
      <c r="J90" s="133"/>
      <c r="K90" s="181"/>
      <c r="L90" s="99"/>
    </row>
    <row r="91" spans="1:12" ht="22.5" customHeight="1" x14ac:dyDescent="0.25">
      <c r="A91" s="135"/>
      <c r="B91" s="147"/>
      <c r="C91" s="123"/>
      <c r="D91" s="3" t="s">
        <v>4</v>
      </c>
      <c r="E91" s="20">
        <v>0</v>
      </c>
      <c r="F91" s="20">
        <v>0</v>
      </c>
      <c r="G91" s="91">
        <f t="shared" si="16"/>
        <v>0</v>
      </c>
      <c r="H91" s="132"/>
      <c r="I91" s="133"/>
      <c r="J91" s="133"/>
      <c r="K91" s="181"/>
      <c r="L91" s="99"/>
    </row>
    <row r="92" spans="1:12" ht="22.5" customHeight="1" x14ac:dyDescent="0.25">
      <c r="A92" s="135"/>
      <c r="B92" s="147"/>
      <c r="C92" s="123"/>
      <c r="D92" s="3" t="s">
        <v>5</v>
      </c>
      <c r="E92" s="20">
        <v>0</v>
      </c>
      <c r="F92" s="20">
        <v>0</v>
      </c>
      <c r="G92" s="91">
        <f t="shared" si="16"/>
        <v>0</v>
      </c>
      <c r="H92" s="132"/>
      <c r="I92" s="133"/>
      <c r="J92" s="133"/>
      <c r="K92" s="181"/>
      <c r="L92" s="99"/>
    </row>
    <row r="93" spans="1:12" ht="22.5" customHeight="1" x14ac:dyDescent="0.25">
      <c r="A93" s="135"/>
      <c r="B93" s="147"/>
      <c r="C93" s="123"/>
      <c r="D93" s="3" t="s">
        <v>6</v>
      </c>
      <c r="E93" s="39">
        <v>30</v>
      </c>
      <c r="F93" s="39">
        <v>0</v>
      </c>
      <c r="G93" s="91">
        <f t="shared" si="16"/>
        <v>0</v>
      </c>
      <c r="H93" s="132"/>
      <c r="I93" s="133"/>
      <c r="J93" s="133"/>
      <c r="K93" s="181"/>
      <c r="L93" s="99"/>
    </row>
    <row r="94" spans="1:12" ht="22.5" customHeight="1" x14ac:dyDescent="0.25">
      <c r="A94" s="135"/>
      <c r="B94" s="147"/>
      <c r="C94" s="123"/>
      <c r="D94" s="3" t="s">
        <v>7</v>
      </c>
      <c r="E94" s="20">
        <v>0</v>
      </c>
      <c r="F94" s="20">
        <v>0</v>
      </c>
      <c r="G94" s="91">
        <f t="shared" si="16"/>
        <v>0</v>
      </c>
      <c r="H94" s="132"/>
      <c r="I94" s="133"/>
      <c r="J94" s="133"/>
      <c r="K94" s="181"/>
      <c r="L94" s="99"/>
    </row>
    <row r="95" spans="1:12" ht="22.5" customHeight="1" x14ac:dyDescent="0.25">
      <c r="A95" s="135"/>
      <c r="B95" s="147"/>
      <c r="C95" s="123" t="s">
        <v>12</v>
      </c>
      <c r="D95" s="3" t="s">
        <v>3</v>
      </c>
      <c r="E95" s="20">
        <f>SUM(E96:E99)</f>
        <v>60</v>
      </c>
      <c r="F95" s="20">
        <f t="shared" ref="F95:G95" si="18">SUM(F96:F99)</f>
        <v>0</v>
      </c>
      <c r="G95" s="20">
        <f t="shared" si="18"/>
        <v>0</v>
      </c>
      <c r="H95" s="132" t="s">
        <v>98</v>
      </c>
      <c r="I95" s="145" t="s">
        <v>61</v>
      </c>
      <c r="J95" s="145">
        <v>48</v>
      </c>
      <c r="K95" s="145">
        <v>57</v>
      </c>
      <c r="L95" s="99"/>
    </row>
    <row r="96" spans="1:12" ht="22.5" customHeight="1" x14ac:dyDescent="0.25">
      <c r="A96" s="135"/>
      <c r="B96" s="147"/>
      <c r="C96" s="123"/>
      <c r="D96" s="3" t="s">
        <v>4</v>
      </c>
      <c r="E96" s="20">
        <v>0</v>
      </c>
      <c r="F96" s="20">
        <v>0</v>
      </c>
      <c r="G96" s="91">
        <f t="shared" si="16"/>
        <v>0</v>
      </c>
      <c r="H96" s="132"/>
      <c r="I96" s="145"/>
      <c r="J96" s="145"/>
      <c r="K96" s="145"/>
      <c r="L96" s="99"/>
    </row>
    <row r="97" spans="1:12" ht="22.5" customHeight="1" x14ac:dyDescent="0.25">
      <c r="A97" s="135"/>
      <c r="B97" s="147"/>
      <c r="C97" s="123"/>
      <c r="D97" s="3" t="s">
        <v>5</v>
      </c>
      <c r="E97" s="20">
        <v>0</v>
      </c>
      <c r="F97" s="20">
        <v>0</v>
      </c>
      <c r="G97" s="91">
        <f t="shared" si="16"/>
        <v>0</v>
      </c>
      <c r="H97" s="132"/>
      <c r="I97" s="145"/>
      <c r="J97" s="145"/>
      <c r="K97" s="145"/>
      <c r="L97" s="99"/>
    </row>
    <row r="98" spans="1:12" ht="22.5" customHeight="1" x14ac:dyDescent="0.25">
      <c r="A98" s="135"/>
      <c r="B98" s="147"/>
      <c r="C98" s="123"/>
      <c r="D98" s="3" t="s">
        <v>6</v>
      </c>
      <c r="E98" s="39">
        <v>60</v>
      </c>
      <c r="F98" s="39">
        <v>0</v>
      </c>
      <c r="G98" s="91">
        <f t="shared" si="16"/>
        <v>0</v>
      </c>
      <c r="H98" s="132"/>
      <c r="I98" s="145"/>
      <c r="J98" s="145"/>
      <c r="K98" s="145"/>
      <c r="L98" s="99"/>
    </row>
    <row r="99" spans="1:12" ht="22.5" customHeight="1" x14ac:dyDescent="0.25">
      <c r="A99" s="135"/>
      <c r="B99" s="147"/>
      <c r="C99" s="123"/>
      <c r="D99" s="3" t="s">
        <v>7</v>
      </c>
      <c r="E99" s="20">
        <v>0</v>
      </c>
      <c r="F99" s="20">
        <v>0</v>
      </c>
      <c r="G99" s="91">
        <f t="shared" si="16"/>
        <v>0</v>
      </c>
      <c r="H99" s="132"/>
      <c r="I99" s="145"/>
      <c r="J99" s="145"/>
      <c r="K99" s="145"/>
      <c r="L99" s="99"/>
    </row>
    <row r="100" spans="1:12" ht="22.5" customHeight="1" x14ac:dyDescent="0.25">
      <c r="A100" s="135"/>
      <c r="B100" s="147"/>
      <c r="C100" s="123" t="s">
        <v>10</v>
      </c>
      <c r="D100" s="5" t="s">
        <v>3</v>
      </c>
      <c r="E100" s="39">
        <f t="shared" ref="E100:G104" si="19">E85+E90+E95</f>
        <v>2128.4</v>
      </c>
      <c r="F100" s="91">
        <f t="shared" si="19"/>
        <v>765.3</v>
      </c>
      <c r="G100" s="91">
        <f t="shared" si="19"/>
        <v>765.3</v>
      </c>
      <c r="H100" s="132"/>
      <c r="I100" s="145"/>
      <c r="J100" s="145"/>
      <c r="K100" s="145"/>
      <c r="L100" s="99"/>
    </row>
    <row r="101" spans="1:12" ht="22.5" customHeight="1" x14ac:dyDescent="0.25">
      <c r="A101" s="135"/>
      <c r="B101" s="147"/>
      <c r="C101" s="123"/>
      <c r="D101" s="5" t="s">
        <v>4</v>
      </c>
      <c r="E101" s="39">
        <f t="shared" si="19"/>
        <v>0</v>
      </c>
      <c r="F101" s="39">
        <f t="shared" si="19"/>
        <v>0</v>
      </c>
      <c r="G101" s="91">
        <f t="shared" si="16"/>
        <v>0</v>
      </c>
      <c r="H101" s="132"/>
      <c r="I101" s="145"/>
      <c r="J101" s="145"/>
      <c r="K101" s="145"/>
      <c r="L101" s="99"/>
    </row>
    <row r="102" spans="1:12" ht="22.5" customHeight="1" x14ac:dyDescent="0.25">
      <c r="A102" s="135"/>
      <c r="B102" s="147"/>
      <c r="C102" s="123"/>
      <c r="D102" s="5" t="s">
        <v>5</v>
      </c>
      <c r="E102" s="39">
        <f t="shared" si="19"/>
        <v>0</v>
      </c>
      <c r="F102" s="39">
        <f t="shared" si="19"/>
        <v>0</v>
      </c>
      <c r="G102" s="91">
        <f t="shared" si="16"/>
        <v>0</v>
      </c>
      <c r="H102" s="132"/>
      <c r="I102" s="145"/>
      <c r="J102" s="145"/>
      <c r="K102" s="145"/>
      <c r="L102" s="99"/>
    </row>
    <row r="103" spans="1:12" ht="22.5" customHeight="1" x14ac:dyDescent="0.25">
      <c r="A103" s="135"/>
      <c r="B103" s="147"/>
      <c r="C103" s="123"/>
      <c r="D103" s="5" t="s">
        <v>6</v>
      </c>
      <c r="E103" s="39">
        <f t="shared" si="19"/>
        <v>2128.4</v>
      </c>
      <c r="F103" s="39">
        <f t="shared" si="19"/>
        <v>765.3</v>
      </c>
      <c r="G103" s="91">
        <f t="shared" si="16"/>
        <v>765.3</v>
      </c>
      <c r="H103" s="132"/>
      <c r="I103" s="145"/>
      <c r="J103" s="145"/>
      <c r="K103" s="145"/>
      <c r="L103" s="99"/>
    </row>
    <row r="104" spans="1:12" ht="22.5" customHeight="1" x14ac:dyDescent="0.25">
      <c r="A104" s="135"/>
      <c r="B104" s="147"/>
      <c r="C104" s="123"/>
      <c r="D104" s="5" t="s">
        <v>7</v>
      </c>
      <c r="E104" s="39">
        <f t="shared" si="19"/>
        <v>0</v>
      </c>
      <c r="F104" s="39">
        <f t="shared" si="19"/>
        <v>0</v>
      </c>
      <c r="G104" s="91">
        <f t="shared" si="16"/>
        <v>0</v>
      </c>
      <c r="H104" s="132"/>
      <c r="I104" s="145"/>
      <c r="J104" s="145"/>
      <c r="K104" s="145"/>
      <c r="L104" s="99"/>
    </row>
    <row r="105" spans="1:12" ht="49.5" customHeight="1" x14ac:dyDescent="0.25">
      <c r="A105" s="184" t="s">
        <v>122</v>
      </c>
      <c r="B105" s="112" t="s">
        <v>123</v>
      </c>
      <c r="C105" s="100" t="s">
        <v>9</v>
      </c>
      <c r="D105" s="5" t="s">
        <v>3</v>
      </c>
      <c r="E105" s="39">
        <f>SUM(E106:E109)-0.1</f>
        <v>42351.200000000004</v>
      </c>
      <c r="F105" s="39">
        <f>SUM(F106:F109)-0.1</f>
        <v>10537</v>
      </c>
      <c r="G105" s="39">
        <f>SUM(G106:G109)-0.1</f>
        <v>10537</v>
      </c>
      <c r="H105" s="50" t="s">
        <v>99</v>
      </c>
      <c r="I105" s="32" t="s">
        <v>61</v>
      </c>
      <c r="J105" s="33">
        <v>100</v>
      </c>
      <c r="K105" s="61">
        <v>100</v>
      </c>
      <c r="L105" s="7"/>
    </row>
    <row r="106" spans="1:12" ht="44.25" customHeight="1" x14ac:dyDescent="0.25">
      <c r="A106" s="185"/>
      <c r="B106" s="113"/>
      <c r="C106" s="140"/>
      <c r="D106" s="5" t="s">
        <v>4</v>
      </c>
      <c r="E106" s="39">
        <v>40653.1</v>
      </c>
      <c r="F106" s="39">
        <v>10114.6</v>
      </c>
      <c r="G106" s="39">
        <f>F106</f>
        <v>10114.6</v>
      </c>
      <c r="H106" s="50" t="s">
        <v>100</v>
      </c>
      <c r="I106" s="23" t="s">
        <v>65</v>
      </c>
      <c r="J106" s="32">
        <v>237</v>
      </c>
      <c r="K106" s="61">
        <v>430</v>
      </c>
      <c r="L106" s="7" t="s">
        <v>213</v>
      </c>
    </row>
    <row r="107" spans="1:12" ht="63.75" customHeight="1" x14ac:dyDescent="0.25">
      <c r="A107" s="185"/>
      <c r="B107" s="113"/>
      <c r="C107" s="140"/>
      <c r="D107" s="5" t="s">
        <v>5</v>
      </c>
      <c r="E107" s="39">
        <v>1693.9</v>
      </c>
      <c r="F107" s="39">
        <v>421.4</v>
      </c>
      <c r="G107" s="39">
        <f>F107</f>
        <v>421.4</v>
      </c>
      <c r="H107" s="52" t="s">
        <v>101</v>
      </c>
      <c r="I107" s="33" t="s">
        <v>65</v>
      </c>
      <c r="J107" s="33">
        <v>487</v>
      </c>
      <c r="K107" s="61">
        <v>565</v>
      </c>
      <c r="L107" s="7" t="s">
        <v>212</v>
      </c>
    </row>
    <row r="108" spans="1:12" ht="31.5" customHeight="1" x14ac:dyDescent="0.25">
      <c r="A108" s="185"/>
      <c r="B108" s="113"/>
      <c r="C108" s="140"/>
      <c r="D108" s="5" t="s">
        <v>6</v>
      </c>
      <c r="E108" s="39">
        <v>4.3</v>
      </c>
      <c r="F108" s="39">
        <v>1.1000000000000001</v>
      </c>
      <c r="G108" s="39">
        <f>F108</f>
        <v>1.1000000000000001</v>
      </c>
      <c r="H108" s="132" t="s">
        <v>102</v>
      </c>
      <c r="I108" s="133" t="s">
        <v>66</v>
      </c>
      <c r="J108" s="133">
        <v>2</v>
      </c>
      <c r="K108" s="133">
        <v>2</v>
      </c>
      <c r="L108" s="99"/>
    </row>
    <row r="109" spans="1:12" ht="32.25" customHeight="1" x14ac:dyDescent="0.25">
      <c r="A109" s="185"/>
      <c r="B109" s="113"/>
      <c r="C109" s="140"/>
      <c r="D109" s="187" t="s">
        <v>7</v>
      </c>
      <c r="E109" s="103">
        <v>0</v>
      </c>
      <c r="F109" s="103">
        <v>0</v>
      </c>
      <c r="G109" s="103">
        <v>0</v>
      </c>
      <c r="H109" s="132"/>
      <c r="I109" s="133"/>
      <c r="J109" s="133"/>
      <c r="K109" s="133"/>
      <c r="L109" s="99"/>
    </row>
    <row r="110" spans="1:12" ht="38.25" customHeight="1" x14ac:dyDescent="0.25">
      <c r="A110" s="186"/>
      <c r="B110" s="114"/>
      <c r="C110" s="141"/>
      <c r="D110" s="188"/>
      <c r="E110" s="105"/>
      <c r="F110" s="105"/>
      <c r="G110" s="105"/>
      <c r="H110" s="50" t="s">
        <v>167</v>
      </c>
      <c r="I110" s="33" t="s">
        <v>61</v>
      </c>
      <c r="J110" s="33">
        <v>70</v>
      </c>
      <c r="K110" s="61">
        <v>100</v>
      </c>
      <c r="L110" s="7"/>
    </row>
    <row r="111" spans="1:12" ht="43.5" customHeight="1" x14ac:dyDescent="0.25">
      <c r="A111" s="121" t="s">
        <v>28</v>
      </c>
      <c r="B111" s="147" t="s">
        <v>138</v>
      </c>
      <c r="C111" s="123" t="s">
        <v>9</v>
      </c>
      <c r="D111" s="3" t="s">
        <v>3</v>
      </c>
      <c r="E111" s="39">
        <f>SUM(E112:E115)</f>
        <v>0</v>
      </c>
      <c r="F111" s="39">
        <f>SUM(F112:F115)</f>
        <v>0</v>
      </c>
      <c r="G111" s="39">
        <f>SUM(G112:G115)</f>
        <v>0</v>
      </c>
      <c r="H111" s="50" t="s">
        <v>168</v>
      </c>
      <c r="I111" s="33" t="s">
        <v>61</v>
      </c>
      <c r="J111" s="33">
        <v>70</v>
      </c>
      <c r="K111" s="61">
        <v>70</v>
      </c>
      <c r="L111" s="7"/>
    </row>
    <row r="112" spans="1:12" ht="45" customHeight="1" x14ac:dyDescent="0.25">
      <c r="A112" s="121"/>
      <c r="B112" s="147"/>
      <c r="C112" s="123"/>
      <c r="D112" s="3" t="s">
        <v>4</v>
      </c>
      <c r="E112" s="39">
        <v>0</v>
      </c>
      <c r="F112" s="39">
        <v>0</v>
      </c>
      <c r="G112" s="39">
        <v>0</v>
      </c>
      <c r="H112" s="50" t="s">
        <v>148</v>
      </c>
      <c r="I112" s="28" t="s">
        <v>66</v>
      </c>
      <c r="J112" s="33">
        <v>3</v>
      </c>
      <c r="K112" s="61">
        <v>1</v>
      </c>
      <c r="L112" s="7" t="s">
        <v>196</v>
      </c>
    </row>
    <row r="113" spans="1:12" ht="77.25" customHeight="1" x14ac:dyDescent="0.25">
      <c r="A113" s="121"/>
      <c r="B113" s="147"/>
      <c r="C113" s="123"/>
      <c r="D113" s="3" t="s">
        <v>5</v>
      </c>
      <c r="E113" s="39">
        <v>0</v>
      </c>
      <c r="F113" s="39">
        <v>0</v>
      </c>
      <c r="G113" s="39">
        <v>0</v>
      </c>
      <c r="H113" s="50" t="s">
        <v>141</v>
      </c>
      <c r="I113" s="33" t="s">
        <v>65</v>
      </c>
      <c r="J113" s="33">
        <v>750</v>
      </c>
      <c r="K113" s="61">
        <v>500</v>
      </c>
      <c r="L113" s="7"/>
    </row>
    <row r="114" spans="1:12" ht="52.5" customHeight="1" x14ac:dyDescent="0.25">
      <c r="A114" s="121"/>
      <c r="B114" s="147"/>
      <c r="C114" s="123"/>
      <c r="D114" s="3" t="s">
        <v>6</v>
      </c>
      <c r="E114" s="39">
        <v>0</v>
      </c>
      <c r="F114" s="39">
        <v>0</v>
      </c>
      <c r="G114" s="39">
        <v>0</v>
      </c>
      <c r="H114" s="50" t="s">
        <v>142</v>
      </c>
      <c r="I114" s="33" t="s">
        <v>65</v>
      </c>
      <c r="J114" s="33">
        <v>300</v>
      </c>
      <c r="K114" s="61">
        <v>200</v>
      </c>
      <c r="L114" s="7"/>
    </row>
    <row r="115" spans="1:12" ht="54" customHeight="1" x14ac:dyDescent="0.25">
      <c r="A115" s="121"/>
      <c r="B115" s="147"/>
      <c r="C115" s="123"/>
      <c r="D115" s="3" t="s">
        <v>7</v>
      </c>
      <c r="E115" s="39">
        <v>0</v>
      </c>
      <c r="F115" s="39">
        <v>0</v>
      </c>
      <c r="G115" s="39">
        <v>0</v>
      </c>
      <c r="H115" s="50" t="s">
        <v>143</v>
      </c>
      <c r="I115" s="36" t="s">
        <v>65</v>
      </c>
      <c r="J115" s="36">
        <v>3000</v>
      </c>
      <c r="K115" s="69">
        <v>2000</v>
      </c>
      <c r="L115" s="7"/>
    </row>
    <row r="116" spans="1:12" ht="45" customHeight="1" x14ac:dyDescent="0.25">
      <c r="A116" s="121" t="s">
        <v>137</v>
      </c>
      <c r="B116" s="147" t="s">
        <v>139</v>
      </c>
      <c r="C116" s="123" t="s">
        <v>9</v>
      </c>
      <c r="D116" s="3" t="s">
        <v>3</v>
      </c>
      <c r="E116" s="20">
        <f>SUM(E117:E120)</f>
        <v>17848.400000000001</v>
      </c>
      <c r="F116" s="20">
        <f t="shared" ref="F116:G116" si="20">SUM(F117:F120)</f>
        <v>10411.6</v>
      </c>
      <c r="G116" s="20">
        <f t="shared" si="20"/>
        <v>10411.6</v>
      </c>
      <c r="H116" s="35" t="s">
        <v>144</v>
      </c>
      <c r="I116" s="32" t="s">
        <v>149</v>
      </c>
      <c r="J116" s="33">
        <v>15</v>
      </c>
      <c r="K116" s="61">
        <v>12</v>
      </c>
      <c r="L116" s="7"/>
    </row>
    <row r="117" spans="1:12" ht="63" customHeight="1" x14ac:dyDescent="0.25">
      <c r="A117" s="121"/>
      <c r="B117" s="147"/>
      <c r="C117" s="123"/>
      <c r="D117" s="3" t="s">
        <v>4</v>
      </c>
      <c r="E117" s="20">
        <v>17134.5</v>
      </c>
      <c r="F117" s="20">
        <v>9995.1</v>
      </c>
      <c r="G117" s="20">
        <f>F117</f>
        <v>9995.1</v>
      </c>
      <c r="H117" s="50" t="s">
        <v>145</v>
      </c>
      <c r="I117" s="33" t="s">
        <v>65</v>
      </c>
      <c r="J117" s="33">
        <v>10</v>
      </c>
      <c r="K117" s="61">
        <v>0</v>
      </c>
      <c r="L117" s="7"/>
    </row>
    <row r="118" spans="1:12" ht="27.75" customHeight="1" x14ac:dyDescent="0.25">
      <c r="A118" s="121"/>
      <c r="B118" s="147"/>
      <c r="C118" s="123"/>
      <c r="D118" s="3" t="s">
        <v>5</v>
      </c>
      <c r="E118" s="20">
        <v>713.9</v>
      </c>
      <c r="F118" s="20">
        <v>416.5</v>
      </c>
      <c r="G118" s="20">
        <f t="shared" ref="G118:G119" si="21">F118</f>
        <v>416.5</v>
      </c>
      <c r="H118" s="132" t="s">
        <v>146</v>
      </c>
      <c r="I118" s="133" t="s">
        <v>61</v>
      </c>
      <c r="J118" s="133">
        <v>100</v>
      </c>
      <c r="K118" s="133">
        <v>100</v>
      </c>
      <c r="L118" s="137"/>
    </row>
    <row r="119" spans="1:12" ht="21" customHeight="1" x14ac:dyDescent="0.25">
      <c r="A119" s="121"/>
      <c r="B119" s="147"/>
      <c r="C119" s="123"/>
      <c r="D119" s="3" t="s">
        <v>6</v>
      </c>
      <c r="E119" s="39">
        <v>0</v>
      </c>
      <c r="F119" s="39">
        <v>0</v>
      </c>
      <c r="G119" s="20">
        <f t="shared" si="21"/>
        <v>0</v>
      </c>
      <c r="H119" s="132"/>
      <c r="I119" s="133"/>
      <c r="J119" s="133"/>
      <c r="K119" s="133"/>
      <c r="L119" s="139"/>
    </row>
    <row r="120" spans="1:12" ht="75" customHeight="1" x14ac:dyDescent="0.25">
      <c r="A120" s="121"/>
      <c r="B120" s="147"/>
      <c r="C120" s="123"/>
      <c r="D120" s="3" t="s">
        <v>7</v>
      </c>
      <c r="E120" s="20">
        <v>0</v>
      </c>
      <c r="F120" s="20">
        <v>0</v>
      </c>
      <c r="G120" s="20">
        <v>0</v>
      </c>
      <c r="H120" s="52" t="s">
        <v>169</v>
      </c>
      <c r="I120" s="33" t="s">
        <v>61</v>
      </c>
      <c r="J120" s="33">
        <v>55</v>
      </c>
      <c r="K120" s="61">
        <v>55</v>
      </c>
      <c r="L120" s="7"/>
    </row>
    <row r="121" spans="1:12" ht="61.5" customHeight="1" x14ac:dyDescent="0.25">
      <c r="A121" s="134"/>
      <c r="B121" s="144" t="s">
        <v>50</v>
      </c>
      <c r="C121" s="134" t="s">
        <v>9</v>
      </c>
      <c r="D121" s="12" t="s">
        <v>3</v>
      </c>
      <c r="E121" s="21">
        <f>SUM(E122:E125)</f>
        <v>3589849.6</v>
      </c>
      <c r="F121" s="21">
        <f>SUM(F122:F125)</f>
        <v>1914585.8</v>
      </c>
      <c r="G121" s="21">
        <f>SUM(G122:G125)</f>
        <v>1914585.8</v>
      </c>
      <c r="H121" s="49" t="s">
        <v>170</v>
      </c>
      <c r="I121" s="31" t="s">
        <v>61</v>
      </c>
      <c r="J121" s="33">
        <v>88</v>
      </c>
      <c r="K121" s="61">
        <v>88</v>
      </c>
      <c r="L121" s="7"/>
    </row>
    <row r="122" spans="1:12" ht="67.5" customHeight="1" x14ac:dyDescent="0.25">
      <c r="A122" s="134"/>
      <c r="B122" s="174"/>
      <c r="C122" s="134"/>
      <c r="D122" s="12" t="s">
        <v>4</v>
      </c>
      <c r="E122" s="21">
        <f>E67+E86+E106+E117+E112</f>
        <v>471726.6</v>
      </c>
      <c r="F122" s="21">
        <f t="shared" ref="F122:G122" si="22">F67+F86+F106+F117+F112</f>
        <v>253025.7</v>
      </c>
      <c r="G122" s="21">
        <f t="shared" si="22"/>
        <v>253025.7</v>
      </c>
      <c r="H122" s="35" t="s">
        <v>171</v>
      </c>
      <c r="I122" s="31" t="s">
        <v>61</v>
      </c>
      <c r="J122" s="33">
        <v>17</v>
      </c>
      <c r="K122" s="61">
        <v>17</v>
      </c>
      <c r="L122" s="7"/>
    </row>
    <row r="123" spans="1:12" ht="72.75" customHeight="1" x14ac:dyDescent="0.25">
      <c r="A123" s="134"/>
      <c r="B123" s="174"/>
      <c r="C123" s="134"/>
      <c r="D123" s="12" t="s">
        <v>5</v>
      </c>
      <c r="E123" s="21">
        <f t="shared" ref="E123:G125" si="23">E68+E87+E107+E118+E113</f>
        <v>2630753.4</v>
      </c>
      <c r="F123" s="21">
        <f>F68+F87+F107+F118+F113+0.1</f>
        <v>1406930.5</v>
      </c>
      <c r="G123" s="21">
        <f>G68+G87+G107+G118+G113+0.1</f>
        <v>1406930.5</v>
      </c>
      <c r="H123" s="35" t="s">
        <v>172</v>
      </c>
      <c r="I123" s="38" t="s">
        <v>61</v>
      </c>
      <c r="J123" s="38">
        <v>13</v>
      </c>
      <c r="K123" s="62">
        <v>13</v>
      </c>
      <c r="L123" s="26"/>
    </row>
    <row r="124" spans="1:12" ht="34.5" customHeight="1" x14ac:dyDescent="0.25">
      <c r="A124" s="134"/>
      <c r="B124" s="174"/>
      <c r="C124" s="134"/>
      <c r="D124" s="12" t="s">
        <v>6</v>
      </c>
      <c r="E124" s="21">
        <f t="shared" si="23"/>
        <v>392369.60000000003</v>
      </c>
      <c r="F124" s="21">
        <f t="shared" si="23"/>
        <v>191520.3</v>
      </c>
      <c r="G124" s="21">
        <f t="shared" si="23"/>
        <v>191520.3</v>
      </c>
      <c r="H124" s="35" t="s">
        <v>173</v>
      </c>
      <c r="I124" s="33" t="s">
        <v>61</v>
      </c>
      <c r="J124" s="33">
        <v>92.9</v>
      </c>
      <c r="K124" s="61">
        <v>92.9</v>
      </c>
      <c r="L124" s="7"/>
    </row>
    <row r="125" spans="1:12" ht="30.75" customHeight="1" x14ac:dyDescent="0.25">
      <c r="A125" s="134"/>
      <c r="B125" s="174"/>
      <c r="C125" s="134"/>
      <c r="D125" s="12" t="s">
        <v>7</v>
      </c>
      <c r="E125" s="21">
        <f t="shared" si="23"/>
        <v>95000</v>
      </c>
      <c r="F125" s="21">
        <f t="shared" si="23"/>
        <v>63109.3</v>
      </c>
      <c r="G125" s="21">
        <f t="shared" si="23"/>
        <v>63109.3</v>
      </c>
      <c r="H125" s="40" t="s">
        <v>174</v>
      </c>
      <c r="I125" s="33" t="s">
        <v>65</v>
      </c>
      <c r="J125" s="33">
        <v>23048</v>
      </c>
      <c r="K125" s="61">
        <v>23048</v>
      </c>
      <c r="L125" s="7"/>
    </row>
    <row r="126" spans="1:12" ht="48.75" customHeight="1" x14ac:dyDescent="0.25">
      <c r="A126" s="134"/>
      <c r="B126" s="174"/>
      <c r="C126" s="134" t="s">
        <v>8</v>
      </c>
      <c r="D126" s="12" t="s">
        <v>3</v>
      </c>
      <c r="E126" s="21">
        <f>E90</f>
        <v>30</v>
      </c>
      <c r="F126" s="21">
        <f t="shared" ref="F126:G126" si="24">F90</f>
        <v>0</v>
      </c>
      <c r="G126" s="21">
        <f t="shared" si="24"/>
        <v>0</v>
      </c>
      <c r="H126" s="35" t="s">
        <v>175</v>
      </c>
      <c r="I126" s="32" t="s">
        <v>66</v>
      </c>
      <c r="J126" s="33">
        <v>39</v>
      </c>
      <c r="K126" s="61">
        <v>39</v>
      </c>
      <c r="L126" s="7"/>
    </row>
    <row r="127" spans="1:12" ht="71.25" customHeight="1" x14ac:dyDescent="0.25">
      <c r="A127" s="134"/>
      <c r="B127" s="174"/>
      <c r="C127" s="134"/>
      <c r="D127" s="12" t="s">
        <v>4</v>
      </c>
      <c r="E127" s="21">
        <f>E86</f>
        <v>0</v>
      </c>
      <c r="F127" s="21">
        <f t="shared" ref="F127:G127" si="25">F86</f>
        <v>0</v>
      </c>
      <c r="G127" s="21">
        <f t="shared" si="25"/>
        <v>0</v>
      </c>
      <c r="H127" s="35" t="s">
        <v>176</v>
      </c>
      <c r="I127" s="32" t="s">
        <v>61</v>
      </c>
      <c r="J127" s="33">
        <v>100</v>
      </c>
      <c r="K127" s="61">
        <v>100</v>
      </c>
      <c r="L127" s="7"/>
    </row>
    <row r="128" spans="1:12" ht="25.5" customHeight="1" x14ac:dyDescent="0.25">
      <c r="A128" s="134"/>
      <c r="B128" s="174"/>
      <c r="C128" s="134"/>
      <c r="D128" s="12" t="s">
        <v>5</v>
      </c>
      <c r="E128" s="21">
        <f t="shared" ref="E128:G135" si="26">E92</f>
        <v>0</v>
      </c>
      <c r="F128" s="21">
        <f t="shared" ref="F128:G128" si="27">F92</f>
        <v>0</v>
      </c>
      <c r="G128" s="21">
        <f t="shared" si="27"/>
        <v>0</v>
      </c>
      <c r="H128" s="132" t="s">
        <v>177</v>
      </c>
      <c r="I128" s="159" t="s">
        <v>61</v>
      </c>
      <c r="J128" s="133">
        <v>100</v>
      </c>
      <c r="K128" s="133">
        <v>100</v>
      </c>
      <c r="L128" s="137"/>
    </row>
    <row r="129" spans="1:12" ht="24.75" customHeight="1" x14ac:dyDescent="0.25">
      <c r="A129" s="134"/>
      <c r="B129" s="174"/>
      <c r="C129" s="134"/>
      <c r="D129" s="12" t="s">
        <v>6</v>
      </c>
      <c r="E129" s="21">
        <f t="shared" si="26"/>
        <v>30</v>
      </c>
      <c r="F129" s="21">
        <f t="shared" ref="F129:G129" si="28">F93</f>
        <v>0</v>
      </c>
      <c r="G129" s="21">
        <f t="shared" si="28"/>
        <v>0</v>
      </c>
      <c r="H129" s="132"/>
      <c r="I129" s="164"/>
      <c r="J129" s="133"/>
      <c r="K129" s="133"/>
      <c r="L129" s="138"/>
    </row>
    <row r="130" spans="1:12" ht="30" customHeight="1" x14ac:dyDescent="0.25">
      <c r="A130" s="134"/>
      <c r="B130" s="174"/>
      <c r="C130" s="134"/>
      <c r="D130" s="12" t="s">
        <v>7</v>
      </c>
      <c r="E130" s="21">
        <f t="shared" si="26"/>
        <v>0</v>
      </c>
      <c r="F130" s="21">
        <f t="shared" ref="F130:G130" si="29">F94</f>
        <v>0</v>
      </c>
      <c r="G130" s="21">
        <f t="shared" si="29"/>
        <v>0</v>
      </c>
      <c r="H130" s="132"/>
      <c r="I130" s="160"/>
      <c r="J130" s="133"/>
      <c r="K130" s="133"/>
      <c r="L130" s="139"/>
    </row>
    <row r="131" spans="1:12" ht="23.45" customHeight="1" x14ac:dyDescent="0.25">
      <c r="A131" s="134"/>
      <c r="B131" s="174"/>
      <c r="C131" s="134" t="s">
        <v>12</v>
      </c>
      <c r="D131" s="12" t="s">
        <v>3</v>
      </c>
      <c r="E131" s="21">
        <f>E95</f>
        <v>60</v>
      </c>
      <c r="F131" s="21">
        <f t="shared" si="26"/>
        <v>0</v>
      </c>
      <c r="G131" s="21">
        <f t="shared" si="26"/>
        <v>0</v>
      </c>
      <c r="H131" s="157" t="s">
        <v>147</v>
      </c>
      <c r="I131" s="159" t="s">
        <v>66</v>
      </c>
      <c r="J131" s="159">
        <v>38</v>
      </c>
      <c r="K131" s="159">
        <v>38</v>
      </c>
      <c r="L131" s="137"/>
    </row>
    <row r="132" spans="1:12" ht="23.45" customHeight="1" x14ac:dyDescent="0.25">
      <c r="A132" s="134"/>
      <c r="B132" s="174"/>
      <c r="C132" s="134"/>
      <c r="D132" s="12" t="s">
        <v>4</v>
      </c>
      <c r="E132" s="21">
        <f t="shared" si="26"/>
        <v>0</v>
      </c>
      <c r="F132" s="21">
        <f t="shared" si="26"/>
        <v>0</v>
      </c>
      <c r="G132" s="21">
        <f t="shared" si="26"/>
        <v>0</v>
      </c>
      <c r="H132" s="163"/>
      <c r="I132" s="164"/>
      <c r="J132" s="164"/>
      <c r="K132" s="164"/>
      <c r="L132" s="138"/>
    </row>
    <row r="133" spans="1:12" ht="23.45" customHeight="1" x14ac:dyDescent="0.25">
      <c r="A133" s="134"/>
      <c r="B133" s="174"/>
      <c r="C133" s="134"/>
      <c r="D133" s="12" t="s">
        <v>5</v>
      </c>
      <c r="E133" s="21">
        <f t="shared" si="26"/>
        <v>0</v>
      </c>
      <c r="F133" s="21">
        <f t="shared" si="26"/>
        <v>0</v>
      </c>
      <c r="G133" s="21">
        <f t="shared" si="26"/>
        <v>0</v>
      </c>
      <c r="H133" s="158"/>
      <c r="I133" s="160"/>
      <c r="J133" s="160"/>
      <c r="K133" s="160"/>
      <c r="L133" s="139"/>
    </row>
    <row r="134" spans="1:12" ht="23.45" customHeight="1" x14ac:dyDescent="0.25">
      <c r="A134" s="134"/>
      <c r="B134" s="174"/>
      <c r="C134" s="134"/>
      <c r="D134" s="12" t="s">
        <v>6</v>
      </c>
      <c r="E134" s="21">
        <f t="shared" si="26"/>
        <v>60</v>
      </c>
      <c r="F134" s="21">
        <f t="shared" si="26"/>
        <v>0</v>
      </c>
      <c r="G134" s="21">
        <f t="shared" si="26"/>
        <v>0</v>
      </c>
      <c r="H134" s="157"/>
      <c r="I134" s="159"/>
      <c r="J134" s="159"/>
      <c r="K134" s="159"/>
      <c r="L134" s="137"/>
    </row>
    <row r="135" spans="1:12" ht="23.45" customHeight="1" x14ac:dyDescent="0.25">
      <c r="A135" s="134"/>
      <c r="B135" s="174"/>
      <c r="C135" s="134"/>
      <c r="D135" s="12" t="s">
        <v>7</v>
      </c>
      <c r="E135" s="21">
        <f t="shared" si="26"/>
        <v>0</v>
      </c>
      <c r="F135" s="21">
        <f t="shared" si="26"/>
        <v>0</v>
      </c>
      <c r="G135" s="21">
        <f t="shared" si="26"/>
        <v>0</v>
      </c>
      <c r="H135" s="158"/>
      <c r="I135" s="160"/>
      <c r="J135" s="160"/>
      <c r="K135" s="160"/>
      <c r="L135" s="139"/>
    </row>
    <row r="136" spans="1:12" ht="23.45" customHeight="1" x14ac:dyDescent="0.25">
      <c r="A136" s="134"/>
      <c r="B136" s="174"/>
      <c r="C136" s="100" t="s">
        <v>26</v>
      </c>
      <c r="D136" s="86" t="s">
        <v>3</v>
      </c>
      <c r="E136" s="21">
        <f>E75</f>
        <v>750</v>
      </c>
      <c r="F136" s="21">
        <f t="shared" ref="F136:G136" si="30">F75</f>
        <v>0</v>
      </c>
      <c r="G136" s="21">
        <f t="shared" si="30"/>
        <v>0</v>
      </c>
      <c r="H136" s="84"/>
      <c r="I136" s="88"/>
      <c r="J136" s="88"/>
      <c r="K136" s="88"/>
      <c r="L136" s="85"/>
    </row>
    <row r="137" spans="1:12" ht="23.45" customHeight="1" x14ac:dyDescent="0.25">
      <c r="A137" s="134"/>
      <c r="B137" s="174"/>
      <c r="C137" s="140"/>
      <c r="D137" s="86" t="s">
        <v>4</v>
      </c>
      <c r="E137" s="21">
        <f t="shared" ref="E137:G137" si="31">E76</f>
        <v>0</v>
      </c>
      <c r="F137" s="21">
        <f t="shared" si="31"/>
        <v>0</v>
      </c>
      <c r="G137" s="21">
        <f t="shared" si="31"/>
        <v>0</v>
      </c>
      <c r="H137" s="84"/>
      <c r="I137" s="88"/>
      <c r="J137" s="88"/>
      <c r="K137" s="88"/>
      <c r="L137" s="85"/>
    </row>
    <row r="138" spans="1:12" ht="23.45" customHeight="1" x14ac:dyDescent="0.25">
      <c r="A138" s="134"/>
      <c r="B138" s="174"/>
      <c r="C138" s="140"/>
      <c r="D138" s="86" t="s">
        <v>5</v>
      </c>
      <c r="E138" s="21">
        <f t="shared" ref="E138:G138" si="32">E77</f>
        <v>0</v>
      </c>
      <c r="F138" s="21">
        <f t="shared" si="32"/>
        <v>0</v>
      </c>
      <c r="G138" s="21">
        <f t="shared" si="32"/>
        <v>0</v>
      </c>
      <c r="H138" s="84"/>
      <c r="I138" s="88"/>
      <c r="J138" s="88"/>
      <c r="K138" s="88"/>
      <c r="L138" s="85"/>
    </row>
    <row r="139" spans="1:12" ht="23.45" customHeight="1" x14ac:dyDescent="0.25">
      <c r="A139" s="134"/>
      <c r="B139" s="174"/>
      <c r="C139" s="140"/>
      <c r="D139" s="86" t="s">
        <v>6</v>
      </c>
      <c r="E139" s="21">
        <f t="shared" ref="E139:G139" si="33">E78</f>
        <v>750</v>
      </c>
      <c r="F139" s="21">
        <f t="shared" si="33"/>
        <v>0</v>
      </c>
      <c r="G139" s="21">
        <f t="shared" si="33"/>
        <v>0</v>
      </c>
      <c r="H139" s="84"/>
      <c r="I139" s="88"/>
      <c r="J139" s="88"/>
      <c r="K139" s="88"/>
      <c r="L139" s="85"/>
    </row>
    <row r="140" spans="1:12" ht="23.45" customHeight="1" x14ac:dyDescent="0.25">
      <c r="A140" s="134"/>
      <c r="B140" s="174"/>
      <c r="C140" s="141"/>
      <c r="D140" s="86" t="s">
        <v>7</v>
      </c>
      <c r="E140" s="21">
        <f t="shared" ref="E140:G140" si="34">E79</f>
        <v>0</v>
      </c>
      <c r="F140" s="21">
        <f t="shared" si="34"/>
        <v>0</v>
      </c>
      <c r="G140" s="21">
        <f t="shared" si="34"/>
        <v>0</v>
      </c>
      <c r="H140" s="84"/>
      <c r="I140" s="88"/>
      <c r="J140" s="88"/>
      <c r="K140" s="88"/>
      <c r="L140" s="85"/>
    </row>
    <row r="141" spans="1:12" ht="23.45" customHeight="1" x14ac:dyDescent="0.25">
      <c r="A141" s="134"/>
      <c r="B141" s="174"/>
      <c r="C141" s="134" t="s">
        <v>10</v>
      </c>
      <c r="D141" s="12" t="s">
        <v>3</v>
      </c>
      <c r="E141" s="21">
        <f>E121+E126+E131+E136</f>
        <v>3590689.6</v>
      </c>
      <c r="F141" s="21">
        <f>F121+F126+F131+F136-0.1</f>
        <v>1914585.7</v>
      </c>
      <c r="G141" s="21">
        <f>G121+G126+G131+G136-0.1</f>
        <v>1914585.7</v>
      </c>
      <c r="H141" s="132"/>
      <c r="I141" s="133"/>
      <c r="J141" s="133"/>
      <c r="K141" s="133"/>
      <c r="L141" s="99"/>
    </row>
    <row r="142" spans="1:12" ht="23.45" customHeight="1" x14ac:dyDescent="0.25">
      <c r="A142" s="134"/>
      <c r="B142" s="174"/>
      <c r="C142" s="134"/>
      <c r="D142" s="12" t="s">
        <v>4</v>
      </c>
      <c r="E142" s="21">
        <f t="shared" ref="E142:G145" si="35">E122+E127+E132+E137</f>
        <v>471726.6</v>
      </c>
      <c r="F142" s="21">
        <f t="shared" si="35"/>
        <v>253025.7</v>
      </c>
      <c r="G142" s="21">
        <f t="shared" si="35"/>
        <v>253025.7</v>
      </c>
      <c r="H142" s="132"/>
      <c r="I142" s="133"/>
      <c r="J142" s="133"/>
      <c r="K142" s="133"/>
      <c r="L142" s="99"/>
    </row>
    <row r="143" spans="1:12" ht="23.45" customHeight="1" x14ac:dyDescent="0.25">
      <c r="A143" s="134"/>
      <c r="B143" s="174"/>
      <c r="C143" s="134"/>
      <c r="D143" s="12" t="s">
        <v>5</v>
      </c>
      <c r="E143" s="21">
        <f t="shared" si="35"/>
        <v>2630753.4</v>
      </c>
      <c r="F143" s="21">
        <f>F123+F128+F133+F138</f>
        <v>1406930.5</v>
      </c>
      <c r="G143" s="21">
        <f>G123+G128+G133+G138</f>
        <v>1406930.5</v>
      </c>
      <c r="H143" s="132"/>
      <c r="I143" s="133"/>
      <c r="J143" s="133"/>
      <c r="K143" s="133"/>
      <c r="L143" s="99"/>
    </row>
    <row r="144" spans="1:12" ht="23.45" customHeight="1" x14ac:dyDescent="0.25">
      <c r="A144" s="134"/>
      <c r="B144" s="174"/>
      <c r="C144" s="134"/>
      <c r="D144" s="12" t="s">
        <v>6</v>
      </c>
      <c r="E144" s="21">
        <f t="shared" si="35"/>
        <v>393209.60000000003</v>
      </c>
      <c r="F144" s="21">
        <f t="shared" si="35"/>
        <v>191520.3</v>
      </c>
      <c r="G144" s="21">
        <f t="shared" si="35"/>
        <v>191520.3</v>
      </c>
      <c r="H144" s="132"/>
      <c r="I144" s="133"/>
      <c r="J144" s="133"/>
      <c r="K144" s="133"/>
      <c r="L144" s="99"/>
    </row>
    <row r="145" spans="1:12" ht="23.45" customHeight="1" x14ac:dyDescent="0.25">
      <c r="A145" s="134"/>
      <c r="B145" s="174"/>
      <c r="C145" s="134"/>
      <c r="D145" s="12" t="s">
        <v>7</v>
      </c>
      <c r="E145" s="21">
        <f t="shared" si="35"/>
        <v>95000</v>
      </c>
      <c r="F145" s="21">
        <f t="shared" si="35"/>
        <v>63109.3</v>
      </c>
      <c r="G145" s="21">
        <f t="shared" si="35"/>
        <v>63109.3</v>
      </c>
      <c r="H145" s="132"/>
      <c r="I145" s="133"/>
      <c r="J145" s="133"/>
      <c r="K145" s="133"/>
      <c r="L145" s="99"/>
    </row>
    <row r="146" spans="1:12" ht="24" customHeight="1" x14ac:dyDescent="0.25">
      <c r="A146" s="130" t="s">
        <v>11</v>
      </c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</row>
    <row r="147" spans="1:12" ht="26.25" customHeight="1" x14ac:dyDescent="0.25">
      <c r="A147" s="121" t="s">
        <v>13</v>
      </c>
      <c r="B147" s="131" t="s">
        <v>130</v>
      </c>
      <c r="C147" s="123" t="s">
        <v>9</v>
      </c>
      <c r="D147" s="63" t="s">
        <v>3</v>
      </c>
      <c r="E147" s="20">
        <f>SUM(E148:E151)</f>
        <v>230916.90000000002</v>
      </c>
      <c r="F147" s="20">
        <f>SUM(F148:F151)</f>
        <v>110969.4</v>
      </c>
      <c r="G147" s="20">
        <f>SUM(G148:G151)</f>
        <v>110969.4</v>
      </c>
      <c r="H147" s="132" t="s">
        <v>103</v>
      </c>
      <c r="I147" s="145" t="s">
        <v>61</v>
      </c>
      <c r="J147" s="145">
        <v>90</v>
      </c>
      <c r="K147" s="145">
        <v>95.6</v>
      </c>
      <c r="L147" s="146"/>
    </row>
    <row r="148" spans="1:12" ht="24" customHeight="1" x14ac:dyDescent="0.25">
      <c r="A148" s="121"/>
      <c r="B148" s="131"/>
      <c r="C148" s="123"/>
      <c r="D148" s="63" t="s">
        <v>4</v>
      </c>
      <c r="E148" s="20">
        <v>0</v>
      </c>
      <c r="F148" s="20">
        <v>0</v>
      </c>
      <c r="G148" s="20">
        <f>F148</f>
        <v>0</v>
      </c>
      <c r="H148" s="132"/>
      <c r="I148" s="145"/>
      <c r="J148" s="145"/>
      <c r="K148" s="145"/>
      <c r="L148" s="146"/>
    </row>
    <row r="149" spans="1:12" ht="26.25" customHeight="1" x14ac:dyDescent="0.25">
      <c r="A149" s="121"/>
      <c r="B149" s="131"/>
      <c r="C149" s="123"/>
      <c r="D149" s="63" t="s">
        <v>5</v>
      </c>
      <c r="E149" s="73">
        <v>63583.199999999997</v>
      </c>
      <c r="F149" s="73">
        <v>21909.9</v>
      </c>
      <c r="G149" s="20">
        <f t="shared" ref="G149:G151" si="36">F149</f>
        <v>21909.9</v>
      </c>
      <c r="H149" s="157" t="s">
        <v>104</v>
      </c>
      <c r="I149" s="159" t="s">
        <v>65</v>
      </c>
      <c r="J149" s="159">
        <v>1300</v>
      </c>
      <c r="K149" s="159">
        <v>1300</v>
      </c>
      <c r="L149" s="156"/>
    </row>
    <row r="150" spans="1:12" ht="26.25" customHeight="1" x14ac:dyDescent="0.25">
      <c r="A150" s="121"/>
      <c r="B150" s="131"/>
      <c r="C150" s="123"/>
      <c r="D150" s="63" t="s">
        <v>6</v>
      </c>
      <c r="E150" s="73">
        <v>157833.70000000001</v>
      </c>
      <c r="F150" s="73">
        <v>81180</v>
      </c>
      <c r="G150" s="20">
        <f t="shared" si="36"/>
        <v>81180</v>
      </c>
      <c r="H150" s="163"/>
      <c r="I150" s="164"/>
      <c r="J150" s="164"/>
      <c r="K150" s="164"/>
      <c r="L150" s="156"/>
    </row>
    <row r="151" spans="1:12" ht="26.25" customHeight="1" x14ac:dyDescent="0.25">
      <c r="A151" s="121"/>
      <c r="B151" s="131"/>
      <c r="C151" s="123"/>
      <c r="D151" s="63" t="s">
        <v>7</v>
      </c>
      <c r="E151" s="73">
        <v>9500</v>
      </c>
      <c r="F151" s="73">
        <v>7879.5</v>
      </c>
      <c r="G151" s="20">
        <f t="shared" si="36"/>
        <v>7879.5</v>
      </c>
      <c r="H151" s="158"/>
      <c r="I151" s="160"/>
      <c r="J151" s="160"/>
      <c r="K151" s="160"/>
      <c r="L151" s="156"/>
    </row>
    <row r="152" spans="1:12" ht="36" customHeight="1" x14ac:dyDescent="0.25">
      <c r="A152" s="121"/>
      <c r="B152" s="131"/>
      <c r="C152" s="123" t="s">
        <v>8</v>
      </c>
      <c r="D152" s="63" t="s">
        <v>3</v>
      </c>
      <c r="E152" s="20">
        <f>SUM(E153:E156)</f>
        <v>498952</v>
      </c>
      <c r="F152" s="20">
        <f>SUM(F153:F156)</f>
        <v>215652.40000000002</v>
      </c>
      <c r="G152" s="20">
        <f>SUM(G153:G156)</f>
        <v>215652.40000000002</v>
      </c>
      <c r="H152" s="41" t="s">
        <v>105</v>
      </c>
      <c r="I152" s="45" t="s">
        <v>65</v>
      </c>
      <c r="J152" s="46">
        <v>4000</v>
      </c>
      <c r="K152" s="45">
        <v>3000</v>
      </c>
      <c r="L152" s="67"/>
    </row>
    <row r="153" spans="1:12" ht="26.25" customHeight="1" x14ac:dyDescent="0.25">
      <c r="A153" s="121"/>
      <c r="B153" s="131"/>
      <c r="C153" s="123"/>
      <c r="D153" s="63" t="s">
        <v>4</v>
      </c>
      <c r="E153" s="73">
        <v>34821.4</v>
      </c>
      <c r="F153" s="73">
        <v>141.6</v>
      </c>
      <c r="G153" s="73">
        <f>F153</f>
        <v>141.6</v>
      </c>
      <c r="H153" s="157" t="s">
        <v>108</v>
      </c>
      <c r="I153" s="159" t="s">
        <v>197</v>
      </c>
      <c r="J153" s="159">
        <v>5.2</v>
      </c>
      <c r="K153" s="159">
        <v>5.2</v>
      </c>
      <c r="L153" s="146"/>
    </row>
    <row r="154" spans="1:12" ht="36" customHeight="1" x14ac:dyDescent="0.25">
      <c r="A154" s="121"/>
      <c r="B154" s="131"/>
      <c r="C154" s="123"/>
      <c r="D154" s="63" t="s">
        <v>5</v>
      </c>
      <c r="E154" s="73">
        <v>182549.8</v>
      </c>
      <c r="F154" s="73">
        <v>102410.6</v>
      </c>
      <c r="G154" s="91">
        <f t="shared" ref="G154:G156" si="37">F154</f>
        <v>102410.6</v>
      </c>
      <c r="H154" s="158"/>
      <c r="I154" s="160"/>
      <c r="J154" s="160"/>
      <c r="K154" s="160"/>
      <c r="L154" s="146"/>
    </row>
    <row r="155" spans="1:12" ht="33.75" customHeight="1" x14ac:dyDescent="0.25">
      <c r="A155" s="121"/>
      <c r="B155" s="131"/>
      <c r="C155" s="123"/>
      <c r="D155" s="63" t="s">
        <v>6</v>
      </c>
      <c r="E155" s="73">
        <v>205580.79999999999</v>
      </c>
      <c r="F155" s="73">
        <v>64340.1</v>
      </c>
      <c r="G155" s="91">
        <f t="shared" si="37"/>
        <v>64340.1</v>
      </c>
      <c r="H155" s="41" t="s">
        <v>198</v>
      </c>
      <c r="I155" s="45" t="s">
        <v>61</v>
      </c>
      <c r="J155" s="45">
        <v>22</v>
      </c>
      <c r="K155" s="45">
        <v>34.9</v>
      </c>
      <c r="L155" s="67"/>
    </row>
    <row r="156" spans="1:12" ht="26.25" customHeight="1" x14ac:dyDescent="0.25">
      <c r="A156" s="121"/>
      <c r="B156" s="131"/>
      <c r="C156" s="123"/>
      <c r="D156" s="63" t="s">
        <v>7</v>
      </c>
      <c r="E156" s="73">
        <v>76000</v>
      </c>
      <c r="F156" s="91">
        <v>48760.1</v>
      </c>
      <c r="G156" s="91">
        <f t="shared" si="37"/>
        <v>48760.1</v>
      </c>
      <c r="H156" s="157" t="s">
        <v>131</v>
      </c>
      <c r="I156" s="159" t="s">
        <v>61</v>
      </c>
      <c r="J156" s="159">
        <v>0</v>
      </c>
      <c r="K156" s="159">
        <v>0</v>
      </c>
      <c r="L156" s="161" t="s">
        <v>199</v>
      </c>
    </row>
    <row r="157" spans="1:12" ht="26.25" customHeight="1" x14ac:dyDescent="0.25">
      <c r="A157" s="121"/>
      <c r="B157" s="131"/>
      <c r="C157" s="123" t="s">
        <v>12</v>
      </c>
      <c r="D157" s="63" t="s">
        <v>3</v>
      </c>
      <c r="E157" s="69">
        <f>SUM(E158:E161)</f>
        <v>42758.3</v>
      </c>
      <c r="F157" s="69">
        <f>SUM(F158:F161)</f>
        <v>19292.7</v>
      </c>
      <c r="G157" s="69">
        <f>SUM(G158:G161)</f>
        <v>19292.7</v>
      </c>
      <c r="H157" s="158"/>
      <c r="I157" s="160"/>
      <c r="J157" s="160"/>
      <c r="K157" s="160"/>
      <c r="L157" s="162"/>
    </row>
    <row r="158" spans="1:12" ht="26.25" customHeight="1" x14ac:dyDescent="0.25">
      <c r="A158" s="121"/>
      <c r="B158" s="131"/>
      <c r="C158" s="123"/>
      <c r="D158" s="63" t="s">
        <v>4</v>
      </c>
      <c r="E158" s="61">
        <v>0</v>
      </c>
      <c r="F158" s="61">
        <v>0</v>
      </c>
      <c r="G158" s="61">
        <v>0</v>
      </c>
      <c r="H158" s="157" t="s">
        <v>178</v>
      </c>
      <c r="I158" s="159" t="s">
        <v>61</v>
      </c>
      <c r="J158" s="159">
        <v>20</v>
      </c>
      <c r="K158" s="159">
        <v>20</v>
      </c>
      <c r="L158" s="161"/>
    </row>
    <row r="159" spans="1:12" ht="26.25" customHeight="1" x14ac:dyDescent="0.25">
      <c r="A159" s="121"/>
      <c r="B159" s="131"/>
      <c r="C159" s="123"/>
      <c r="D159" s="63" t="s">
        <v>5</v>
      </c>
      <c r="E159" s="61">
        <v>0</v>
      </c>
      <c r="F159" s="61">
        <v>0</v>
      </c>
      <c r="G159" s="61">
        <f>F159</f>
        <v>0</v>
      </c>
      <c r="H159" s="158"/>
      <c r="I159" s="160"/>
      <c r="J159" s="160"/>
      <c r="K159" s="160"/>
      <c r="L159" s="162"/>
    </row>
    <row r="160" spans="1:12" ht="26.25" customHeight="1" x14ac:dyDescent="0.25">
      <c r="A160" s="121"/>
      <c r="B160" s="131"/>
      <c r="C160" s="123"/>
      <c r="D160" s="63" t="s">
        <v>6</v>
      </c>
      <c r="E160" s="61">
        <v>42758.3</v>
      </c>
      <c r="F160" s="61">
        <v>19292.7</v>
      </c>
      <c r="G160" s="61">
        <f>F160</f>
        <v>19292.7</v>
      </c>
      <c r="H160" s="132" t="s">
        <v>109</v>
      </c>
      <c r="I160" s="133" t="s">
        <v>61</v>
      </c>
      <c r="J160" s="133">
        <v>100</v>
      </c>
      <c r="K160" s="133">
        <v>100</v>
      </c>
      <c r="L160" s="156"/>
    </row>
    <row r="161" spans="1:12" ht="26.25" customHeight="1" x14ac:dyDescent="0.25">
      <c r="A161" s="121"/>
      <c r="B161" s="131"/>
      <c r="C161" s="123"/>
      <c r="D161" s="63" t="s">
        <v>7</v>
      </c>
      <c r="E161" s="61">
        <v>0</v>
      </c>
      <c r="F161" s="61">
        <v>0</v>
      </c>
      <c r="G161" s="61">
        <v>0</v>
      </c>
      <c r="H161" s="132"/>
      <c r="I161" s="133"/>
      <c r="J161" s="133"/>
      <c r="K161" s="133"/>
      <c r="L161" s="156"/>
    </row>
    <row r="162" spans="1:12" ht="26.25" customHeight="1" x14ac:dyDescent="0.25">
      <c r="A162" s="121"/>
      <c r="B162" s="131"/>
      <c r="C162" s="123" t="s">
        <v>10</v>
      </c>
      <c r="D162" s="5" t="s">
        <v>3</v>
      </c>
      <c r="E162" s="73">
        <f>E147+E152+E157</f>
        <v>772627.20000000007</v>
      </c>
      <c r="F162" s="73">
        <f>F147+F152+F157</f>
        <v>345914.50000000006</v>
      </c>
      <c r="G162" s="73">
        <f>G147+G152+G157</f>
        <v>345914.50000000006</v>
      </c>
      <c r="H162" s="132" t="s">
        <v>110</v>
      </c>
      <c r="I162" s="133" t="s">
        <v>61</v>
      </c>
      <c r="J162" s="133">
        <v>100</v>
      </c>
      <c r="K162" s="133">
        <v>117.7</v>
      </c>
      <c r="L162" s="156" t="s">
        <v>214</v>
      </c>
    </row>
    <row r="163" spans="1:12" ht="26.25" customHeight="1" x14ac:dyDescent="0.25">
      <c r="A163" s="121"/>
      <c r="B163" s="131"/>
      <c r="C163" s="123"/>
      <c r="D163" s="5" t="s">
        <v>4</v>
      </c>
      <c r="E163" s="73">
        <f>E148+E153+E158</f>
        <v>34821.4</v>
      </c>
      <c r="F163" s="73">
        <f t="shared" ref="F163:G165" si="38">F148+F153+F158</f>
        <v>141.6</v>
      </c>
      <c r="G163" s="73">
        <f t="shared" si="38"/>
        <v>141.6</v>
      </c>
      <c r="H163" s="132"/>
      <c r="I163" s="133"/>
      <c r="J163" s="133"/>
      <c r="K163" s="133"/>
      <c r="L163" s="156"/>
    </row>
    <row r="164" spans="1:12" ht="26.25" customHeight="1" x14ac:dyDescent="0.25">
      <c r="A164" s="121"/>
      <c r="B164" s="131"/>
      <c r="C164" s="123"/>
      <c r="D164" s="5" t="s">
        <v>5</v>
      </c>
      <c r="E164" s="73">
        <f>E149+E154+E159</f>
        <v>246133</v>
      </c>
      <c r="F164" s="73">
        <f t="shared" si="38"/>
        <v>124320.5</v>
      </c>
      <c r="G164" s="73">
        <f t="shared" si="38"/>
        <v>124320.5</v>
      </c>
      <c r="H164" s="76" t="s">
        <v>111</v>
      </c>
      <c r="I164" s="61" t="s">
        <v>61</v>
      </c>
      <c r="J164" s="61">
        <v>30</v>
      </c>
      <c r="K164" s="61">
        <v>30</v>
      </c>
      <c r="L164" s="55"/>
    </row>
    <row r="165" spans="1:12" ht="53.25" customHeight="1" x14ac:dyDescent="0.25">
      <c r="A165" s="121"/>
      <c r="B165" s="131"/>
      <c r="C165" s="123"/>
      <c r="D165" s="5" t="s">
        <v>6</v>
      </c>
      <c r="E165" s="73">
        <f>E150+E155+E160</f>
        <v>406172.8</v>
      </c>
      <c r="F165" s="73">
        <f t="shared" si="38"/>
        <v>164812.80000000002</v>
      </c>
      <c r="G165" s="73">
        <f t="shared" si="38"/>
        <v>164812.80000000002</v>
      </c>
      <c r="H165" s="76" t="s">
        <v>113</v>
      </c>
      <c r="I165" s="61" t="s">
        <v>65</v>
      </c>
      <c r="J165" s="61">
        <v>3384</v>
      </c>
      <c r="K165" s="61">
        <v>3750</v>
      </c>
      <c r="L165" s="56"/>
    </row>
    <row r="166" spans="1:12" ht="38.25" customHeight="1" x14ac:dyDescent="0.25">
      <c r="A166" s="121"/>
      <c r="B166" s="131"/>
      <c r="C166" s="123"/>
      <c r="D166" s="5" t="s">
        <v>7</v>
      </c>
      <c r="E166" s="73">
        <f>E151+E156+E161</f>
        <v>85500</v>
      </c>
      <c r="F166" s="73">
        <f>F151+F156+F161</f>
        <v>56639.6</v>
      </c>
      <c r="G166" s="73">
        <f>G151+G156+G161</f>
        <v>56639.6</v>
      </c>
      <c r="H166" s="77" t="s">
        <v>204</v>
      </c>
      <c r="I166" s="42"/>
      <c r="J166" s="42"/>
      <c r="K166" s="42"/>
      <c r="L166" s="57"/>
    </row>
    <row r="167" spans="1:12" ht="36.75" customHeight="1" x14ac:dyDescent="0.25">
      <c r="A167" s="115" t="s">
        <v>14</v>
      </c>
      <c r="B167" s="171" t="s">
        <v>21</v>
      </c>
      <c r="C167" s="123" t="s">
        <v>9</v>
      </c>
      <c r="D167" s="94" t="s">
        <v>3</v>
      </c>
      <c r="E167" s="20">
        <f>SUM(E168:E171)</f>
        <v>58467.600000000006</v>
      </c>
      <c r="F167" s="20">
        <f>SUM(F168:F171)+0.1</f>
        <v>38013.599999999999</v>
      </c>
      <c r="G167" s="20">
        <f>SUM(G168:G171)+0.1</f>
        <v>38013.599999999999</v>
      </c>
      <c r="H167" s="76" t="s">
        <v>179</v>
      </c>
      <c r="I167" s="61" t="s">
        <v>61</v>
      </c>
      <c r="J167" s="61">
        <v>100</v>
      </c>
      <c r="K167" s="61">
        <v>100</v>
      </c>
      <c r="L167" s="146"/>
    </row>
    <row r="168" spans="1:12" ht="31.5" customHeight="1" x14ac:dyDescent="0.25">
      <c r="A168" s="116"/>
      <c r="B168" s="172"/>
      <c r="C168" s="123"/>
      <c r="D168" s="63" t="s">
        <v>4</v>
      </c>
      <c r="E168" s="20">
        <v>0</v>
      </c>
      <c r="F168" s="20">
        <v>0</v>
      </c>
      <c r="G168" s="20">
        <f>F168</f>
        <v>0</v>
      </c>
      <c r="H168" s="76" t="s">
        <v>114</v>
      </c>
      <c r="I168" s="61" t="s">
        <v>61</v>
      </c>
      <c r="J168" s="61">
        <v>100</v>
      </c>
      <c r="K168" s="61">
        <v>100</v>
      </c>
      <c r="L168" s="146"/>
    </row>
    <row r="169" spans="1:12" ht="36" customHeight="1" x14ac:dyDescent="0.25">
      <c r="A169" s="116"/>
      <c r="B169" s="172"/>
      <c r="C169" s="123"/>
      <c r="D169" s="63" t="s">
        <v>5</v>
      </c>
      <c r="E169" s="20">
        <v>16801.400000000001</v>
      </c>
      <c r="F169" s="20">
        <v>5878.3</v>
      </c>
      <c r="G169" s="20">
        <v>5878.3</v>
      </c>
      <c r="H169" s="77" t="s">
        <v>205</v>
      </c>
      <c r="I169" s="61" t="s">
        <v>61</v>
      </c>
      <c r="J169" s="61">
        <v>100</v>
      </c>
      <c r="K169" s="61">
        <v>100</v>
      </c>
      <c r="L169" s="146"/>
    </row>
    <row r="170" spans="1:12" ht="36.75" customHeight="1" x14ac:dyDescent="0.25">
      <c r="A170" s="116"/>
      <c r="B170" s="172"/>
      <c r="C170" s="123"/>
      <c r="D170" s="63" t="s">
        <v>6</v>
      </c>
      <c r="E170" s="73">
        <v>6666.2</v>
      </c>
      <c r="F170" s="73">
        <v>5374.5</v>
      </c>
      <c r="G170" s="20">
        <v>5374.5</v>
      </c>
      <c r="H170" s="76" t="s">
        <v>180</v>
      </c>
      <c r="I170" s="61" t="s">
        <v>66</v>
      </c>
      <c r="J170" s="61">
        <v>20</v>
      </c>
      <c r="K170" s="61">
        <v>20</v>
      </c>
      <c r="L170" s="99"/>
    </row>
    <row r="171" spans="1:12" ht="21.95" customHeight="1" x14ac:dyDescent="0.25">
      <c r="A171" s="116"/>
      <c r="B171" s="172"/>
      <c r="C171" s="123"/>
      <c r="D171" s="63" t="s">
        <v>7</v>
      </c>
      <c r="E171" s="73">
        <v>35000</v>
      </c>
      <c r="F171" s="73">
        <v>26760.7</v>
      </c>
      <c r="G171" s="20">
        <v>26760.7</v>
      </c>
      <c r="H171" s="76" t="s">
        <v>115</v>
      </c>
      <c r="I171" s="45"/>
      <c r="J171" s="45"/>
      <c r="K171" s="45"/>
      <c r="L171" s="99"/>
    </row>
    <row r="172" spans="1:12" ht="21" customHeight="1" x14ac:dyDescent="0.25">
      <c r="A172" s="116"/>
      <c r="B172" s="172"/>
      <c r="C172" s="123" t="s">
        <v>8</v>
      </c>
      <c r="D172" s="63" t="s">
        <v>3</v>
      </c>
      <c r="E172" s="20">
        <f>SUM(E173:E176)</f>
        <v>84</v>
      </c>
      <c r="F172" s="20">
        <f>SUM(F173:F176)</f>
        <v>0</v>
      </c>
      <c r="G172" s="20">
        <f>SUM(G173:G176)</f>
        <v>0</v>
      </c>
      <c r="H172" s="77" t="s">
        <v>116</v>
      </c>
      <c r="I172" s="61" t="s">
        <v>65</v>
      </c>
      <c r="J172" s="61">
        <v>1692</v>
      </c>
      <c r="K172" s="61">
        <v>1692</v>
      </c>
      <c r="L172" s="99"/>
    </row>
    <row r="173" spans="1:12" ht="23.1" customHeight="1" x14ac:dyDescent="0.25">
      <c r="A173" s="116"/>
      <c r="B173" s="172"/>
      <c r="C173" s="123"/>
      <c r="D173" s="63" t="s">
        <v>4</v>
      </c>
      <c r="E173" s="20">
        <v>0</v>
      </c>
      <c r="F173" s="20">
        <v>0</v>
      </c>
      <c r="G173" s="20">
        <f>F173</f>
        <v>0</v>
      </c>
      <c r="H173" s="76"/>
      <c r="I173" s="58"/>
      <c r="J173" s="58"/>
      <c r="K173" s="58"/>
      <c r="L173" s="99"/>
    </row>
    <row r="174" spans="1:12" ht="23.1" customHeight="1" x14ac:dyDescent="0.25">
      <c r="A174" s="116"/>
      <c r="B174" s="172"/>
      <c r="C174" s="123"/>
      <c r="D174" s="63" t="s">
        <v>5</v>
      </c>
      <c r="E174" s="20">
        <v>0</v>
      </c>
      <c r="F174" s="20">
        <v>0</v>
      </c>
      <c r="G174" s="20">
        <f>F174</f>
        <v>0</v>
      </c>
      <c r="H174" s="76"/>
      <c r="I174" s="58"/>
      <c r="J174" s="58"/>
      <c r="K174" s="58"/>
      <c r="L174" s="99"/>
    </row>
    <row r="175" spans="1:12" ht="23.1" customHeight="1" x14ac:dyDescent="0.25">
      <c r="A175" s="116"/>
      <c r="B175" s="172"/>
      <c r="C175" s="123"/>
      <c r="D175" s="63" t="s">
        <v>6</v>
      </c>
      <c r="E175" s="20">
        <v>84</v>
      </c>
      <c r="F175" s="20">
        <v>0</v>
      </c>
      <c r="G175" s="20">
        <v>0</v>
      </c>
      <c r="H175" s="77"/>
      <c r="I175" s="58"/>
      <c r="J175" s="58"/>
      <c r="K175" s="58"/>
      <c r="L175" s="99"/>
    </row>
    <row r="176" spans="1:12" ht="23.1" customHeight="1" x14ac:dyDescent="0.25">
      <c r="A176" s="116"/>
      <c r="B176" s="172"/>
      <c r="C176" s="123"/>
      <c r="D176" s="63" t="s">
        <v>7</v>
      </c>
      <c r="E176" s="20">
        <v>0</v>
      </c>
      <c r="F176" s="20">
        <v>0</v>
      </c>
      <c r="G176" s="20">
        <f>F176</f>
        <v>0</v>
      </c>
      <c r="H176" s="74"/>
      <c r="I176" s="24"/>
      <c r="J176" s="24"/>
      <c r="K176" s="24"/>
      <c r="L176" s="66"/>
    </row>
    <row r="177" spans="1:12" ht="32.25" customHeight="1" x14ac:dyDescent="0.25">
      <c r="A177" s="116"/>
      <c r="B177" s="172"/>
      <c r="C177" s="100" t="s">
        <v>26</v>
      </c>
      <c r="D177" s="5" t="s">
        <v>3</v>
      </c>
      <c r="E177" s="20">
        <f>SUM(E178:E181)</f>
        <v>147994.40000000002</v>
      </c>
      <c r="F177" s="20">
        <f>SUM(F178:F181)-0.1</f>
        <v>20597.899999999998</v>
      </c>
      <c r="G177" s="20">
        <f>SUM(G178:G181)-0.1</f>
        <v>20597.899999999998</v>
      </c>
      <c r="H177" s="65" t="s">
        <v>181</v>
      </c>
      <c r="I177" s="61" t="s">
        <v>66</v>
      </c>
      <c r="J177" s="61">
        <v>0</v>
      </c>
      <c r="K177" s="61">
        <v>0</v>
      </c>
      <c r="L177" s="66"/>
    </row>
    <row r="178" spans="1:12" ht="51.75" customHeight="1" x14ac:dyDescent="0.25">
      <c r="A178" s="116"/>
      <c r="B178" s="172"/>
      <c r="C178" s="140"/>
      <c r="D178" s="5" t="s">
        <v>4</v>
      </c>
      <c r="E178" s="20">
        <v>45230.2</v>
      </c>
      <c r="F178" s="20">
        <v>8692.2999999999993</v>
      </c>
      <c r="G178" s="20">
        <f>F178</f>
        <v>8692.2999999999993</v>
      </c>
      <c r="H178" s="65" t="s">
        <v>206</v>
      </c>
      <c r="I178" s="63" t="s">
        <v>150</v>
      </c>
      <c r="J178" s="78">
        <v>1.29</v>
      </c>
      <c r="K178" s="63">
        <v>0</v>
      </c>
      <c r="L178" s="66" t="s">
        <v>207</v>
      </c>
    </row>
    <row r="179" spans="1:12" ht="39" customHeight="1" x14ac:dyDescent="0.25">
      <c r="A179" s="116"/>
      <c r="B179" s="172"/>
      <c r="C179" s="140"/>
      <c r="D179" s="5" t="s">
        <v>5</v>
      </c>
      <c r="E179" s="20">
        <v>87424.5</v>
      </c>
      <c r="F179" s="20">
        <v>9305.9</v>
      </c>
      <c r="G179" s="20">
        <f t="shared" ref="G179:G180" si="39">F179</f>
        <v>9305.9</v>
      </c>
      <c r="H179" s="65" t="s">
        <v>183</v>
      </c>
      <c r="I179" s="69" t="s">
        <v>66</v>
      </c>
      <c r="J179" s="69">
        <v>2</v>
      </c>
      <c r="K179" s="59">
        <v>2</v>
      </c>
      <c r="L179" s="66" t="s">
        <v>152</v>
      </c>
    </row>
    <row r="180" spans="1:12" ht="37.5" customHeight="1" x14ac:dyDescent="0.25">
      <c r="A180" s="116"/>
      <c r="B180" s="172"/>
      <c r="C180" s="140"/>
      <c r="D180" s="5" t="s">
        <v>6</v>
      </c>
      <c r="E180" s="20">
        <v>15339.7</v>
      </c>
      <c r="F180" s="20">
        <v>2599.8000000000002</v>
      </c>
      <c r="G180" s="20">
        <f t="shared" si="39"/>
        <v>2599.8000000000002</v>
      </c>
      <c r="H180" s="65" t="s">
        <v>112</v>
      </c>
      <c r="I180" s="61" t="s">
        <v>65</v>
      </c>
      <c r="J180" s="61">
        <v>5886</v>
      </c>
      <c r="K180" s="61">
        <v>4565</v>
      </c>
      <c r="L180" s="66" t="s">
        <v>215</v>
      </c>
    </row>
    <row r="181" spans="1:12" ht="66.75" customHeight="1" x14ac:dyDescent="0.25">
      <c r="A181" s="116"/>
      <c r="B181" s="172"/>
      <c r="C181" s="141"/>
      <c r="D181" s="5" t="s">
        <v>7</v>
      </c>
      <c r="E181" s="20">
        <v>0</v>
      </c>
      <c r="F181" s="20">
        <v>0</v>
      </c>
      <c r="G181" s="20">
        <v>0</v>
      </c>
      <c r="H181" s="65" t="s">
        <v>182</v>
      </c>
      <c r="I181" s="69" t="s">
        <v>66</v>
      </c>
      <c r="J181" s="69">
        <v>1</v>
      </c>
      <c r="K181" s="59">
        <v>1</v>
      </c>
      <c r="L181" s="98" t="s">
        <v>152</v>
      </c>
    </row>
    <row r="182" spans="1:12" ht="24" customHeight="1" x14ac:dyDescent="0.25">
      <c r="A182" s="116"/>
      <c r="B182" s="172"/>
      <c r="C182" s="123" t="s">
        <v>10</v>
      </c>
      <c r="D182" s="5" t="s">
        <v>3</v>
      </c>
      <c r="E182" s="20">
        <f>E172+E177+E167</f>
        <v>206546.00000000003</v>
      </c>
      <c r="F182" s="20">
        <f t="shared" ref="F182:G182" si="40">F172+F177+F167</f>
        <v>58611.5</v>
      </c>
      <c r="G182" s="20">
        <f t="shared" si="40"/>
        <v>58611.5</v>
      </c>
      <c r="H182" s="65"/>
      <c r="I182" s="61"/>
      <c r="J182" s="61"/>
      <c r="K182" s="61"/>
      <c r="L182" s="66"/>
    </row>
    <row r="183" spans="1:12" ht="24" customHeight="1" x14ac:dyDescent="0.25">
      <c r="A183" s="116"/>
      <c r="B183" s="172"/>
      <c r="C183" s="123"/>
      <c r="D183" s="5" t="s">
        <v>4</v>
      </c>
      <c r="E183" s="20">
        <f>E173+E178+E168</f>
        <v>45230.2</v>
      </c>
      <c r="F183" s="20">
        <f t="shared" ref="F183:G183" si="41">F173+F178+F168</f>
        <v>8692.2999999999993</v>
      </c>
      <c r="G183" s="20">
        <f t="shared" si="41"/>
        <v>8692.2999999999993</v>
      </c>
      <c r="H183" s="65"/>
      <c r="I183" s="59"/>
      <c r="J183" s="59"/>
      <c r="K183" s="59"/>
      <c r="L183" s="66"/>
    </row>
    <row r="184" spans="1:12" ht="24" customHeight="1" x14ac:dyDescent="0.25">
      <c r="A184" s="116"/>
      <c r="B184" s="172"/>
      <c r="C184" s="123"/>
      <c r="D184" s="92" t="s">
        <v>5</v>
      </c>
      <c r="E184" s="93">
        <f>E174+E179+E169</f>
        <v>104225.9</v>
      </c>
      <c r="F184" s="93">
        <f t="shared" ref="F184:G184" si="42">F174+F179+F169</f>
        <v>15184.2</v>
      </c>
      <c r="G184" s="93">
        <f t="shared" si="42"/>
        <v>15184.2</v>
      </c>
      <c r="H184" s="65"/>
      <c r="I184" s="61"/>
      <c r="J184" s="61"/>
      <c r="K184" s="61"/>
      <c r="L184" s="66"/>
    </row>
    <row r="185" spans="1:12" ht="24" customHeight="1" x14ac:dyDescent="0.25">
      <c r="A185" s="116"/>
      <c r="B185" s="172"/>
      <c r="C185" s="123"/>
      <c r="D185" s="5" t="s">
        <v>6</v>
      </c>
      <c r="E185" s="20">
        <f>E175+E180+E170</f>
        <v>22089.9</v>
      </c>
      <c r="F185" s="20">
        <f>F175+F180+F170</f>
        <v>7974.3</v>
      </c>
      <c r="G185" s="20">
        <f>G175+G180+G170</f>
        <v>7974.3</v>
      </c>
      <c r="H185" s="65"/>
      <c r="I185" s="59"/>
      <c r="J185" s="59"/>
      <c r="K185" s="60"/>
      <c r="L185" s="66"/>
    </row>
    <row r="186" spans="1:12" ht="24" customHeight="1" x14ac:dyDescent="0.25">
      <c r="A186" s="117"/>
      <c r="B186" s="173"/>
      <c r="C186" s="123"/>
      <c r="D186" s="5" t="s">
        <v>7</v>
      </c>
      <c r="E186" s="20">
        <f>E176+E181+E171</f>
        <v>35000</v>
      </c>
      <c r="F186" s="20">
        <f>F176+F181+F171</f>
        <v>26760.7</v>
      </c>
      <c r="G186" s="20">
        <f>G176+G181+G171</f>
        <v>26760.7</v>
      </c>
      <c r="H186" s="65"/>
      <c r="I186" s="59"/>
      <c r="J186" s="59"/>
      <c r="L186" s="66"/>
    </row>
    <row r="187" spans="1:12" ht="23.1" customHeight="1" x14ac:dyDescent="0.25">
      <c r="A187" s="121" t="s">
        <v>15</v>
      </c>
      <c r="B187" s="147" t="s">
        <v>36</v>
      </c>
      <c r="C187" s="123" t="s">
        <v>9</v>
      </c>
      <c r="D187" s="63" t="s">
        <v>3</v>
      </c>
      <c r="E187" s="20">
        <f>SUM(E188:E191)</f>
        <v>1713.7</v>
      </c>
      <c r="F187" s="20">
        <f>SUM(F188:F191)</f>
        <v>300</v>
      </c>
      <c r="G187" s="20">
        <f>SUM(G188:G191)</f>
        <v>300</v>
      </c>
      <c r="H187" s="132" t="s">
        <v>106</v>
      </c>
      <c r="I187" s="145" t="s">
        <v>66</v>
      </c>
      <c r="J187" s="145">
        <v>90</v>
      </c>
      <c r="K187" s="145">
        <v>20</v>
      </c>
      <c r="L187" s="99"/>
    </row>
    <row r="188" spans="1:12" ht="23.1" customHeight="1" x14ac:dyDescent="0.25">
      <c r="A188" s="121"/>
      <c r="B188" s="147"/>
      <c r="C188" s="123"/>
      <c r="D188" s="63" t="s">
        <v>4</v>
      </c>
      <c r="E188" s="20">
        <v>0</v>
      </c>
      <c r="F188" s="20">
        <v>0</v>
      </c>
      <c r="G188" s="20">
        <f>F188</f>
        <v>0</v>
      </c>
      <c r="H188" s="132"/>
      <c r="I188" s="145"/>
      <c r="J188" s="145"/>
      <c r="K188" s="145"/>
      <c r="L188" s="99"/>
    </row>
    <row r="189" spans="1:12" ht="23.1" customHeight="1" x14ac:dyDescent="0.25">
      <c r="A189" s="121"/>
      <c r="B189" s="147"/>
      <c r="C189" s="123"/>
      <c r="D189" s="63" t="s">
        <v>5</v>
      </c>
      <c r="E189" s="20">
        <v>0</v>
      </c>
      <c r="F189" s="20">
        <v>0</v>
      </c>
      <c r="G189" s="20">
        <f>F189</f>
        <v>0</v>
      </c>
      <c r="H189" s="132"/>
      <c r="I189" s="145"/>
      <c r="J189" s="145"/>
      <c r="K189" s="145"/>
      <c r="L189" s="99"/>
    </row>
    <row r="190" spans="1:12" ht="23.1" customHeight="1" x14ac:dyDescent="0.25">
      <c r="A190" s="121"/>
      <c r="B190" s="147"/>
      <c r="C190" s="123"/>
      <c r="D190" s="63" t="s">
        <v>6</v>
      </c>
      <c r="E190" s="73">
        <v>1713.7</v>
      </c>
      <c r="F190" s="73">
        <v>300</v>
      </c>
      <c r="G190" s="20">
        <f>F190</f>
        <v>300</v>
      </c>
      <c r="H190" s="132"/>
      <c r="I190" s="145"/>
      <c r="J190" s="145"/>
      <c r="K190" s="145"/>
      <c r="L190" s="99"/>
    </row>
    <row r="191" spans="1:12" ht="60" customHeight="1" x14ac:dyDescent="0.25">
      <c r="A191" s="121"/>
      <c r="B191" s="147"/>
      <c r="C191" s="123"/>
      <c r="D191" s="63" t="s">
        <v>7</v>
      </c>
      <c r="E191" s="20">
        <v>0</v>
      </c>
      <c r="F191" s="20">
        <v>0</v>
      </c>
      <c r="G191" s="20">
        <f>F191</f>
        <v>0</v>
      </c>
      <c r="H191" s="132"/>
      <c r="I191" s="145"/>
      <c r="J191" s="145"/>
      <c r="K191" s="145"/>
      <c r="L191" s="99"/>
    </row>
    <row r="192" spans="1:12" ht="23.25" customHeight="1" x14ac:dyDescent="0.25">
      <c r="A192" s="121" t="s">
        <v>16</v>
      </c>
      <c r="B192" s="151" t="s">
        <v>17</v>
      </c>
      <c r="C192" s="123" t="s">
        <v>9</v>
      </c>
      <c r="D192" s="63" t="s">
        <v>3</v>
      </c>
      <c r="E192" s="73">
        <f>SUM(E193:E196)</f>
        <v>3744</v>
      </c>
      <c r="F192" s="73">
        <f>SUM(F193:F196)</f>
        <v>1387</v>
      </c>
      <c r="G192" s="73">
        <f>SUM(G193:G196)</f>
        <v>1387</v>
      </c>
      <c r="H192" s="132" t="s">
        <v>107</v>
      </c>
      <c r="I192" s="133" t="s">
        <v>61</v>
      </c>
      <c r="J192" s="133">
        <v>70</v>
      </c>
      <c r="K192" s="133">
        <v>70</v>
      </c>
      <c r="L192" s="99"/>
    </row>
    <row r="193" spans="1:14" ht="23.25" customHeight="1" x14ac:dyDescent="0.25">
      <c r="A193" s="121"/>
      <c r="B193" s="151"/>
      <c r="C193" s="123"/>
      <c r="D193" s="63" t="s">
        <v>4</v>
      </c>
      <c r="E193" s="20">
        <v>0</v>
      </c>
      <c r="F193" s="20">
        <v>0</v>
      </c>
      <c r="G193" s="20">
        <f>F193</f>
        <v>0</v>
      </c>
      <c r="H193" s="132"/>
      <c r="I193" s="133"/>
      <c r="J193" s="133"/>
      <c r="K193" s="133"/>
      <c r="L193" s="99"/>
    </row>
    <row r="194" spans="1:14" ht="23.25" customHeight="1" x14ac:dyDescent="0.25">
      <c r="A194" s="121"/>
      <c r="B194" s="151"/>
      <c r="C194" s="123"/>
      <c r="D194" s="63" t="s">
        <v>5</v>
      </c>
      <c r="E194" s="20">
        <v>0</v>
      </c>
      <c r="F194" s="20">
        <v>0</v>
      </c>
      <c r="G194" s="20">
        <f>F194</f>
        <v>0</v>
      </c>
      <c r="H194" s="132"/>
      <c r="I194" s="133"/>
      <c r="J194" s="133"/>
      <c r="K194" s="133"/>
      <c r="L194" s="99"/>
    </row>
    <row r="195" spans="1:14" ht="23.25" customHeight="1" x14ac:dyDescent="0.25">
      <c r="A195" s="121"/>
      <c r="B195" s="151"/>
      <c r="C195" s="123"/>
      <c r="D195" s="63" t="s">
        <v>6</v>
      </c>
      <c r="E195" s="73">
        <v>3744</v>
      </c>
      <c r="F195" s="73">
        <v>1387</v>
      </c>
      <c r="G195" s="20">
        <f>F195</f>
        <v>1387</v>
      </c>
      <c r="H195" s="132"/>
      <c r="I195" s="133"/>
      <c r="J195" s="133"/>
      <c r="K195" s="133"/>
      <c r="L195" s="99"/>
    </row>
    <row r="196" spans="1:14" ht="23.25" customHeight="1" x14ac:dyDescent="0.25">
      <c r="A196" s="121"/>
      <c r="B196" s="151"/>
      <c r="C196" s="123"/>
      <c r="D196" s="63" t="s">
        <v>7</v>
      </c>
      <c r="E196" s="20">
        <v>0</v>
      </c>
      <c r="F196" s="20">
        <v>0</v>
      </c>
      <c r="G196" s="20">
        <f>F196</f>
        <v>0</v>
      </c>
      <c r="H196" s="132"/>
      <c r="I196" s="133"/>
      <c r="J196" s="133"/>
      <c r="K196" s="133"/>
      <c r="L196" s="99"/>
    </row>
    <row r="197" spans="1:14" ht="23.25" customHeight="1" x14ac:dyDescent="0.25">
      <c r="A197" s="121" t="s">
        <v>54</v>
      </c>
      <c r="B197" s="151" t="s">
        <v>124</v>
      </c>
      <c r="C197" s="123" t="s">
        <v>9</v>
      </c>
      <c r="D197" s="63" t="s">
        <v>3</v>
      </c>
      <c r="E197" s="20">
        <f>SUM(E198:E201)+0.1</f>
        <v>7688.7000000000007</v>
      </c>
      <c r="F197" s="20">
        <f>SUM(F198:F201)</f>
        <v>6063.9000000000005</v>
      </c>
      <c r="G197" s="20">
        <f>SUM(G198:G201)</f>
        <v>6063.9000000000005</v>
      </c>
      <c r="H197" s="68"/>
      <c r="I197" s="59"/>
      <c r="J197" s="59"/>
      <c r="K197" s="69"/>
      <c r="L197" s="66"/>
      <c r="N197" s="81"/>
    </row>
    <row r="198" spans="1:14" ht="23.25" customHeight="1" x14ac:dyDescent="0.25">
      <c r="A198" s="121"/>
      <c r="B198" s="151"/>
      <c r="C198" s="123"/>
      <c r="D198" s="63" t="s">
        <v>4</v>
      </c>
      <c r="E198" s="20">
        <v>7380.3</v>
      </c>
      <c r="F198" s="20">
        <v>5820.8</v>
      </c>
      <c r="G198" s="20">
        <f>F198</f>
        <v>5820.8</v>
      </c>
      <c r="H198" s="68"/>
      <c r="I198" s="59"/>
      <c r="J198" s="59"/>
      <c r="K198" s="69"/>
      <c r="L198" s="66"/>
    </row>
    <row r="199" spans="1:14" ht="23.25" customHeight="1" x14ac:dyDescent="0.25">
      <c r="A199" s="121"/>
      <c r="B199" s="151"/>
      <c r="C199" s="123"/>
      <c r="D199" s="63" t="s">
        <v>5</v>
      </c>
      <c r="E199" s="20">
        <v>307.5</v>
      </c>
      <c r="F199" s="20">
        <v>242.5</v>
      </c>
      <c r="G199" s="20">
        <f>F199</f>
        <v>242.5</v>
      </c>
      <c r="H199" s="65"/>
      <c r="I199" s="61"/>
      <c r="J199" s="61"/>
      <c r="K199" s="61"/>
      <c r="L199" s="66"/>
    </row>
    <row r="200" spans="1:14" ht="23.25" customHeight="1" x14ac:dyDescent="0.25">
      <c r="A200" s="121"/>
      <c r="B200" s="151"/>
      <c r="C200" s="123"/>
      <c r="D200" s="63" t="s">
        <v>6</v>
      </c>
      <c r="E200" s="20">
        <v>0.8</v>
      </c>
      <c r="F200" s="20">
        <v>0.6</v>
      </c>
      <c r="G200" s="20">
        <f>F200</f>
        <v>0.6</v>
      </c>
      <c r="H200" s="65"/>
      <c r="I200" s="61"/>
      <c r="J200" s="61"/>
      <c r="K200" s="61"/>
      <c r="L200" s="43"/>
    </row>
    <row r="201" spans="1:14" ht="23.25" customHeight="1" x14ac:dyDescent="0.25">
      <c r="A201" s="121"/>
      <c r="B201" s="151"/>
      <c r="C201" s="123"/>
      <c r="D201" s="63" t="s">
        <v>7</v>
      </c>
      <c r="E201" s="20">
        <v>0</v>
      </c>
      <c r="F201" s="20">
        <v>0</v>
      </c>
      <c r="G201" s="20">
        <f>F201</f>
        <v>0</v>
      </c>
      <c r="H201" s="68"/>
      <c r="I201" s="61"/>
      <c r="J201" s="15"/>
      <c r="K201" s="15"/>
      <c r="L201" s="66"/>
    </row>
    <row r="202" spans="1:14" ht="23.25" customHeight="1" x14ac:dyDescent="0.25">
      <c r="A202" s="134"/>
      <c r="B202" s="144" t="s">
        <v>50</v>
      </c>
      <c r="C202" s="134" t="s">
        <v>9</v>
      </c>
      <c r="D202" s="64" t="s">
        <v>3</v>
      </c>
      <c r="E202" s="21">
        <f t="shared" ref="E202:G206" si="43">E147+E167+E187+E192+E197</f>
        <v>302530.90000000002</v>
      </c>
      <c r="F202" s="21">
        <f t="shared" si="43"/>
        <v>156733.9</v>
      </c>
      <c r="G202" s="21">
        <f t="shared" si="43"/>
        <v>156733.9</v>
      </c>
      <c r="H202" s="68"/>
      <c r="I202" s="61"/>
      <c r="J202" s="61"/>
      <c r="K202" s="61"/>
      <c r="L202" s="66"/>
    </row>
    <row r="203" spans="1:14" ht="23.25" customHeight="1" x14ac:dyDescent="0.25">
      <c r="A203" s="134"/>
      <c r="B203" s="144"/>
      <c r="C203" s="134"/>
      <c r="D203" s="64" t="s">
        <v>4</v>
      </c>
      <c r="E203" s="21">
        <f t="shared" si="43"/>
        <v>7380.3</v>
      </c>
      <c r="F203" s="21">
        <f>F148+F168+F188+F193+F198</f>
        <v>5820.8</v>
      </c>
      <c r="G203" s="21">
        <f t="shared" si="43"/>
        <v>5820.8</v>
      </c>
      <c r="H203" s="65"/>
      <c r="I203" s="17"/>
      <c r="J203" s="17"/>
      <c r="K203" s="17"/>
      <c r="L203" s="43"/>
      <c r="N203" s="81"/>
    </row>
    <row r="204" spans="1:14" ht="23.25" customHeight="1" x14ac:dyDescent="0.25">
      <c r="A204" s="134"/>
      <c r="B204" s="144"/>
      <c r="C204" s="134"/>
      <c r="D204" s="64" t="s">
        <v>5</v>
      </c>
      <c r="E204" s="21">
        <f>E149+E169+E189+E194+E199</f>
        <v>80692.100000000006</v>
      </c>
      <c r="F204" s="21">
        <f t="shared" si="43"/>
        <v>28030.7</v>
      </c>
      <c r="G204" s="21">
        <f t="shared" si="43"/>
        <v>28030.7</v>
      </c>
      <c r="H204" s="65"/>
      <c r="I204" s="61"/>
      <c r="J204" s="61"/>
      <c r="K204" s="61"/>
      <c r="L204" s="66"/>
    </row>
    <row r="205" spans="1:14" ht="23.25" customHeight="1" x14ac:dyDescent="0.25">
      <c r="A205" s="134"/>
      <c r="B205" s="144"/>
      <c r="C205" s="134"/>
      <c r="D205" s="64" t="s">
        <v>6</v>
      </c>
      <c r="E205" s="21">
        <f t="shared" si="43"/>
        <v>169958.40000000002</v>
      </c>
      <c r="F205" s="21">
        <f t="shared" si="43"/>
        <v>88242.1</v>
      </c>
      <c r="G205" s="21">
        <f t="shared" si="43"/>
        <v>88242.1</v>
      </c>
      <c r="H205" s="65"/>
      <c r="I205" s="61"/>
      <c r="J205" s="61"/>
      <c r="K205" s="61"/>
      <c r="L205" s="66"/>
    </row>
    <row r="206" spans="1:14" ht="23.25" customHeight="1" x14ac:dyDescent="0.25">
      <c r="A206" s="134"/>
      <c r="B206" s="144"/>
      <c r="C206" s="134"/>
      <c r="D206" s="64" t="s">
        <v>7</v>
      </c>
      <c r="E206" s="21">
        <f t="shared" si="43"/>
        <v>44500</v>
      </c>
      <c r="F206" s="21">
        <f t="shared" si="43"/>
        <v>34640.199999999997</v>
      </c>
      <c r="G206" s="21">
        <f t="shared" si="43"/>
        <v>34640.199999999997</v>
      </c>
      <c r="H206" s="53"/>
      <c r="I206" s="17"/>
      <c r="J206" s="17"/>
      <c r="K206" s="17"/>
      <c r="L206" s="66"/>
    </row>
    <row r="207" spans="1:14" ht="23.25" customHeight="1" x14ac:dyDescent="0.25">
      <c r="A207" s="134"/>
      <c r="B207" s="144"/>
      <c r="C207" s="134" t="s">
        <v>8</v>
      </c>
      <c r="D207" s="64" t="s">
        <v>3</v>
      </c>
      <c r="E207" s="21">
        <f>SUM(E208:E211)</f>
        <v>499036</v>
      </c>
      <c r="F207" s="21">
        <f>SUM(F208:F211)</f>
        <v>215652.40000000002</v>
      </c>
      <c r="G207" s="21">
        <f>SUM(G208:G211)</f>
        <v>215652.40000000002</v>
      </c>
      <c r="H207" s="68"/>
      <c r="I207" s="61"/>
      <c r="J207" s="61"/>
      <c r="K207" s="71"/>
      <c r="L207" s="66"/>
    </row>
    <row r="208" spans="1:14" ht="23.25" customHeight="1" x14ac:dyDescent="0.25">
      <c r="A208" s="134"/>
      <c r="B208" s="144"/>
      <c r="C208" s="134"/>
      <c r="D208" s="64" t="s">
        <v>4</v>
      </c>
      <c r="E208" s="21">
        <f>E153+E173</f>
        <v>34821.4</v>
      </c>
      <c r="F208" s="21">
        <f t="shared" ref="F208:G208" si="44">F153+F173</f>
        <v>141.6</v>
      </c>
      <c r="G208" s="21">
        <f t="shared" si="44"/>
        <v>141.6</v>
      </c>
      <c r="H208" s="53"/>
      <c r="I208" s="17"/>
      <c r="J208" s="17"/>
      <c r="K208" s="17"/>
      <c r="L208" s="43"/>
    </row>
    <row r="209" spans="1:15" ht="23.25" customHeight="1" x14ac:dyDescent="0.25">
      <c r="A209" s="134"/>
      <c r="B209" s="144"/>
      <c r="C209" s="134"/>
      <c r="D209" s="64" t="s">
        <v>5</v>
      </c>
      <c r="E209" s="21">
        <f t="shared" ref="E209:G209" si="45">E154+E174</f>
        <v>182549.8</v>
      </c>
      <c r="F209" s="21">
        <f t="shared" si="45"/>
        <v>102410.6</v>
      </c>
      <c r="G209" s="21">
        <f t="shared" si="45"/>
        <v>102410.6</v>
      </c>
      <c r="H209" s="65"/>
      <c r="I209" s="61"/>
      <c r="J209" s="61"/>
      <c r="K209" s="71"/>
      <c r="L209" s="72"/>
    </row>
    <row r="210" spans="1:15" ht="23.25" customHeight="1" x14ac:dyDescent="0.25">
      <c r="A210" s="134"/>
      <c r="B210" s="144"/>
      <c r="C210" s="134"/>
      <c r="D210" s="64" t="s">
        <v>6</v>
      </c>
      <c r="E210" s="21">
        <f t="shared" ref="E210:G210" si="46">E155+E175</f>
        <v>205664.8</v>
      </c>
      <c r="F210" s="21">
        <f t="shared" si="46"/>
        <v>64340.1</v>
      </c>
      <c r="G210" s="21">
        <f t="shared" si="46"/>
        <v>64340.1</v>
      </c>
      <c r="H210" s="53"/>
      <c r="I210" s="17"/>
      <c r="J210" s="17"/>
      <c r="K210" s="17"/>
      <c r="L210" s="66"/>
    </row>
    <row r="211" spans="1:15" ht="23.25" customHeight="1" x14ac:dyDescent="0.25">
      <c r="A211" s="134"/>
      <c r="B211" s="144"/>
      <c r="C211" s="134"/>
      <c r="D211" s="64" t="s">
        <v>7</v>
      </c>
      <c r="E211" s="21">
        <f>E156+E176</f>
        <v>76000</v>
      </c>
      <c r="F211" s="21">
        <f>F156+F176</f>
        <v>48760.1</v>
      </c>
      <c r="G211" s="21">
        <f>G156+G176</f>
        <v>48760.1</v>
      </c>
      <c r="H211" s="53"/>
      <c r="I211" s="17"/>
      <c r="J211" s="17"/>
      <c r="K211" s="17"/>
      <c r="L211" s="66"/>
    </row>
    <row r="212" spans="1:15" ht="23.25" customHeight="1" x14ac:dyDescent="0.25">
      <c r="A212" s="134"/>
      <c r="B212" s="144"/>
      <c r="C212" s="134" t="s">
        <v>12</v>
      </c>
      <c r="D212" s="64" t="s">
        <v>3</v>
      </c>
      <c r="E212" s="21">
        <f>SUM(E213:E216)</f>
        <v>42758.3</v>
      </c>
      <c r="F212" s="21">
        <f>SUM(F213:F216)</f>
        <v>19292.7</v>
      </c>
      <c r="G212" s="21">
        <f>SUM(G213:G216)</f>
        <v>19292.7</v>
      </c>
      <c r="H212" s="75"/>
      <c r="I212" s="71"/>
      <c r="J212" s="71"/>
      <c r="K212" s="71"/>
      <c r="L212" s="72"/>
    </row>
    <row r="213" spans="1:15" ht="23.25" customHeight="1" x14ac:dyDescent="0.25">
      <c r="A213" s="134"/>
      <c r="B213" s="144"/>
      <c r="C213" s="134"/>
      <c r="D213" s="64" t="s">
        <v>4</v>
      </c>
      <c r="E213" s="21">
        <f t="shared" ref="E213:G216" si="47">E158</f>
        <v>0</v>
      </c>
      <c r="F213" s="21">
        <f t="shared" si="47"/>
        <v>0</v>
      </c>
      <c r="G213" s="21">
        <f t="shared" si="47"/>
        <v>0</v>
      </c>
      <c r="H213" s="75"/>
      <c r="I213" s="71"/>
      <c r="J213" s="71"/>
      <c r="K213" s="71"/>
      <c r="L213" s="72"/>
    </row>
    <row r="214" spans="1:15" ht="23.25" customHeight="1" x14ac:dyDescent="0.25">
      <c r="A214" s="134"/>
      <c r="B214" s="144"/>
      <c r="C214" s="134"/>
      <c r="D214" s="64" t="s">
        <v>5</v>
      </c>
      <c r="E214" s="21">
        <f t="shared" si="47"/>
        <v>0</v>
      </c>
      <c r="F214" s="21">
        <f t="shared" si="47"/>
        <v>0</v>
      </c>
      <c r="G214" s="21">
        <f t="shared" si="47"/>
        <v>0</v>
      </c>
      <c r="H214" s="75"/>
      <c r="I214" s="71"/>
      <c r="J214" s="71"/>
      <c r="K214" s="71"/>
      <c r="L214" s="72"/>
    </row>
    <row r="215" spans="1:15" ht="23.25" customHeight="1" x14ac:dyDescent="0.25">
      <c r="A215" s="134"/>
      <c r="B215" s="144"/>
      <c r="C215" s="134"/>
      <c r="D215" s="64" t="s">
        <v>6</v>
      </c>
      <c r="E215" s="21">
        <f t="shared" si="47"/>
        <v>42758.3</v>
      </c>
      <c r="F215" s="21">
        <f t="shared" si="47"/>
        <v>19292.7</v>
      </c>
      <c r="G215" s="21">
        <f t="shared" si="47"/>
        <v>19292.7</v>
      </c>
      <c r="H215" s="75"/>
      <c r="I215" s="71"/>
      <c r="J215" s="71"/>
      <c r="K215" s="71"/>
      <c r="L215" s="72"/>
    </row>
    <row r="216" spans="1:15" ht="23.25" customHeight="1" x14ac:dyDescent="0.25">
      <c r="A216" s="134"/>
      <c r="B216" s="144"/>
      <c r="C216" s="134"/>
      <c r="D216" s="64" t="s">
        <v>7</v>
      </c>
      <c r="E216" s="21">
        <f t="shared" si="47"/>
        <v>0</v>
      </c>
      <c r="F216" s="21">
        <f t="shared" si="47"/>
        <v>0</v>
      </c>
      <c r="G216" s="21">
        <f t="shared" si="47"/>
        <v>0</v>
      </c>
      <c r="H216" s="75"/>
      <c r="I216" s="71"/>
      <c r="J216" s="71"/>
      <c r="K216" s="71"/>
      <c r="L216" s="72"/>
    </row>
    <row r="217" spans="1:15" ht="23.25" customHeight="1" x14ac:dyDescent="0.25">
      <c r="A217" s="134"/>
      <c r="B217" s="144"/>
      <c r="C217" s="109" t="s">
        <v>26</v>
      </c>
      <c r="D217" s="11" t="s">
        <v>3</v>
      </c>
      <c r="E217" s="29">
        <f>SUM(E218:E221)</f>
        <v>147994.40000000002</v>
      </c>
      <c r="F217" s="29">
        <f t="shared" ref="F217:G217" si="48">SUM(F218:F221)</f>
        <v>69358.099999999991</v>
      </c>
      <c r="G217" s="29">
        <f t="shared" si="48"/>
        <v>69358.099999999991</v>
      </c>
      <c r="H217" s="65"/>
      <c r="I217" s="61"/>
      <c r="J217" s="61"/>
      <c r="K217" s="61"/>
      <c r="L217" s="66"/>
    </row>
    <row r="218" spans="1:15" ht="23.25" customHeight="1" x14ac:dyDescent="0.25">
      <c r="A218" s="134"/>
      <c r="B218" s="144"/>
      <c r="C218" s="110"/>
      <c r="D218" s="11" t="s">
        <v>4</v>
      </c>
      <c r="E218" s="29">
        <f t="shared" ref="E218:G220" si="49">E178</f>
        <v>45230.2</v>
      </c>
      <c r="F218" s="29">
        <f t="shared" si="49"/>
        <v>8692.2999999999993</v>
      </c>
      <c r="G218" s="29">
        <f t="shared" si="49"/>
        <v>8692.2999999999993</v>
      </c>
      <c r="H218" s="65"/>
      <c r="I218" s="61"/>
      <c r="J218" s="61"/>
      <c r="K218" s="61"/>
      <c r="L218" s="66"/>
    </row>
    <row r="219" spans="1:15" ht="23.25" customHeight="1" x14ac:dyDescent="0.25">
      <c r="A219" s="134"/>
      <c r="B219" s="144"/>
      <c r="C219" s="110"/>
      <c r="D219" s="11" t="s">
        <v>5</v>
      </c>
      <c r="E219" s="29">
        <f t="shared" si="49"/>
        <v>87424.5</v>
      </c>
      <c r="F219" s="29">
        <f t="shared" si="49"/>
        <v>9305.9</v>
      </c>
      <c r="G219" s="29">
        <f t="shared" si="49"/>
        <v>9305.9</v>
      </c>
      <c r="H219" s="65"/>
      <c r="I219" s="61"/>
      <c r="J219" s="61"/>
      <c r="K219" s="61"/>
      <c r="L219" s="66"/>
    </row>
    <row r="220" spans="1:15" ht="23.25" customHeight="1" x14ac:dyDescent="0.25">
      <c r="A220" s="134"/>
      <c r="B220" s="144"/>
      <c r="C220" s="110"/>
      <c r="D220" s="11" t="s">
        <v>6</v>
      </c>
      <c r="E220" s="29">
        <f t="shared" si="49"/>
        <v>15339.7</v>
      </c>
      <c r="F220" s="29">
        <f t="shared" si="49"/>
        <v>2599.8000000000002</v>
      </c>
      <c r="G220" s="29">
        <f t="shared" si="49"/>
        <v>2599.8000000000002</v>
      </c>
      <c r="H220" s="65"/>
      <c r="I220" s="61"/>
      <c r="J220" s="61"/>
      <c r="K220" s="61"/>
      <c r="L220" s="66"/>
    </row>
    <row r="221" spans="1:15" ht="23.25" customHeight="1" x14ac:dyDescent="0.25">
      <c r="A221" s="134"/>
      <c r="B221" s="144"/>
      <c r="C221" s="111"/>
      <c r="D221" s="11" t="s">
        <v>7</v>
      </c>
      <c r="E221" s="29">
        <v>0</v>
      </c>
      <c r="F221" s="29">
        <f t="shared" ref="F221:G221" si="50">F211+F216</f>
        <v>48760.1</v>
      </c>
      <c r="G221" s="29">
        <f t="shared" si="50"/>
        <v>48760.1</v>
      </c>
      <c r="H221" s="65"/>
      <c r="I221" s="61"/>
      <c r="J221" s="61"/>
      <c r="K221" s="61"/>
      <c r="L221" s="66"/>
    </row>
    <row r="222" spans="1:15" ht="43.5" customHeight="1" x14ac:dyDescent="0.25">
      <c r="A222" s="134"/>
      <c r="B222" s="144"/>
      <c r="C222" s="134" t="s">
        <v>10</v>
      </c>
      <c r="D222" s="64" t="s">
        <v>3</v>
      </c>
      <c r="E222" s="21">
        <f>SUM(E223:E226)+0.1</f>
        <v>992319.6</v>
      </c>
      <c r="F222" s="21">
        <f>SUM(F223:F226)+0.1</f>
        <v>412276.89999999997</v>
      </c>
      <c r="G222" s="21">
        <f>SUM(G223:G226)+0.1</f>
        <v>412276.89999999997</v>
      </c>
      <c r="H222" s="75"/>
      <c r="I222" s="71"/>
      <c r="J222" s="71"/>
      <c r="K222" s="71"/>
      <c r="L222" s="72"/>
    </row>
    <row r="223" spans="1:15" ht="43.5" customHeight="1" x14ac:dyDescent="0.25">
      <c r="A223" s="134"/>
      <c r="B223" s="144"/>
      <c r="C223" s="134"/>
      <c r="D223" s="64" t="s">
        <v>4</v>
      </c>
      <c r="E223" s="21">
        <f>E203+E208+E213+E218</f>
        <v>87431.9</v>
      </c>
      <c r="F223" s="21">
        <f>F203+F208+F213+F218-0.1</f>
        <v>14654.6</v>
      </c>
      <c r="G223" s="21">
        <f>G203+G208+G213+G218-0.1</f>
        <v>14654.6</v>
      </c>
      <c r="H223" s="75"/>
      <c r="I223" s="71"/>
      <c r="J223" s="71"/>
      <c r="K223" s="71"/>
      <c r="L223" s="72"/>
      <c r="N223" s="81"/>
    </row>
    <row r="224" spans="1:15" ht="43.5" customHeight="1" x14ac:dyDescent="0.25">
      <c r="A224" s="134"/>
      <c r="B224" s="144"/>
      <c r="C224" s="134"/>
      <c r="D224" s="64" t="s">
        <v>5</v>
      </c>
      <c r="E224" s="21">
        <f>E204+E209+E214+E219</f>
        <v>350666.4</v>
      </c>
      <c r="F224" s="21">
        <f>F204+F209+F214+F219+0.1</f>
        <v>139747.30000000002</v>
      </c>
      <c r="G224" s="21">
        <f>G204+G209+G214+G219+0.1</f>
        <v>139747.30000000002</v>
      </c>
      <c r="H224" s="75"/>
      <c r="I224" s="71"/>
      <c r="J224" s="71"/>
      <c r="K224" s="71"/>
      <c r="L224" s="72"/>
      <c r="N224" s="82"/>
      <c r="O224" s="80"/>
    </row>
    <row r="225" spans="1:12" ht="43.5" customHeight="1" x14ac:dyDescent="0.25">
      <c r="A225" s="134"/>
      <c r="B225" s="144"/>
      <c r="C225" s="134"/>
      <c r="D225" s="64" t="s">
        <v>6</v>
      </c>
      <c r="E225" s="21">
        <f>E205+E210+E215+E220</f>
        <v>433721.2</v>
      </c>
      <c r="F225" s="21">
        <f>F205+F210+F215+F220-0.1</f>
        <v>174474.6</v>
      </c>
      <c r="G225" s="21">
        <f>G205+G210+G215+G220-0.1</f>
        <v>174474.6</v>
      </c>
      <c r="H225" s="75"/>
      <c r="I225" s="71"/>
      <c r="J225" s="71"/>
      <c r="K225" s="71"/>
      <c r="L225" s="72"/>
    </row>
    <row r="226" spans="1:12" ht="43.5" customHeight="1" x14ac:dyDescent="0.25">
      <c r="A226" s="134"/>
      <c r="B226" s="144"/>
      <c r="C226" s="134"/>
      <c r="D226" s="64" t="s">
        <v>7</v>
      </c>
      <c r="E226" s="21">
        <f>E206+E211+E216+E221</f>
        <v>120500</v>
      </c>
      <c r="F226" s="21">
        <f t="shared" ref="F226:G226" si="51">F206+F211+F216</f>
        <v>83400.299999999988</v>
      </c>
      <c r="G226" s="21">
        <f t="shared" si="51"/>
        <v>83400.299999999988</v>
      </c>
      <c r="H226" s="75"/>
      <c r="I226" s="71"/>
      <c r="J226" s="71"/>
      <c r="K226" s="71"/>
      <c r="L226" s="72"/>
    </row>
    <row r="227" spans="1:12" ht="27.75" customHeight="1" x14ac:dyDescent="0.25">
      <c r="A227" s="130" t="s">
        <v>132</v>
      </c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</row>
    <row r="228" spans="1:12" ht="23.25" customHeight="1" x14ac:dyDescent="0.25">
      <c r="A228" s="136" t="s">
        <v>125</v>
      </c>
      <c r="B228" s="147" t="s">
        <v>123</v>
      </c>
      <c r="C228" s="155" t="s">
        <v>26</v>
      </c>
      <c r="D228" s="63" t="s">
        <v>3</v>
      </c>
      <c r="E228" s="20">
        <f>SUM(E229:E232)</f>
        <v>62446.700000000004</v>
      </c>
      <c r="F228" s="20">
        <f>SUM(F229:F232)+0.1</f>
        <v>61786.3</v>
      </c>
      <c r="G228" s="20">
        <f>SUM(G229:G232)+0.1</f>
        <v>61786.3</v>
      </c>
      <c r="H228" s="132" t="s">
        <v>203</v>
      </c>
      <c r="I228" s="145" t="s">
        <v>66</v>
      </c>
      <c r="J228" s="145">
        <v>4050</v>
      </c>
      <c r="K228" s="145">
        <v>3900</v>
      </c>
      <c r="L228" s="99"/>
    </row>
    <row r="229" spans="1:12" ht="23.25" customHeight="1" x14ac:dyDescent="0.25">
      <c r="A229" s="153"/>
      <c r="B229" s="154"/>
      <c r="C229" s="155"/>
      <c r="D229" s="63" t="s">
        <v>4</v>
      </c>
      <c r="E229" s="20">
        <v>53383.3</v>
      </c>
      <c r="F229" s="20">
        <v>53167.3</v>
      </c>
      <c r="G229" s="20">
        <f>F229</f>
        <v>53167.3</v>
      </c>
      <c r="H229" s="132"/>
      <c r="I229" s="145"/>
      <c r="J229" s="145"/>
      <c r="K229" s="145"/>
      <c r="L229" s="99"/>
    </row>
    <row r="230" spans="1:12" ht="23.25" customHeight="1" x14ac:dyDescent="0.25">
      <c r="A230" s="153"/>
      <c r="B230" s="154"/>
      <c r="C230" s="155"/>
      <c r="D230" s="63" t="s">
        <v>5</v>
      </c>
      <c r="E230" s="20">
        <v>8155.8</v>
      </c>
      <c r="F230" s="20">
        <v>7778.4</v>
      </c>
      <c r="G230" s="20">
        <f t="shared" ref="G230:G232" si="52">F230</f>
        <v>7778.4</v>
      </c>
      <c r="H230" s="132"/>
      <c r="I230" s="145"/>
      <c r="J230" s="145"/>
      <c r="K230" s="145"/>
      <c r="L230" s="99"/>
    </row>
    <row r="231" spans="1:12" ht="27" customHeight="1" x14ac:dyDescent="0.25">
      <c r="A231" s="153"/>
      <c r="B231" s="154"/>
      <c r="C231" s="155"/>
      <c r="D231" s="63" t="s">
        <v>6</v>
      </c>
      <c r="E231" s="20">
        <v>907.6</v>
      </c>
      <c r="F231" s="20">
        <v>840.5</v>
      </c>
      <c r="G231" s="20">
        <f t="shared" si="52"/>
        <v>840.5</v>
      </c>
      <c r="H231" s="132" t="s">
        <v>117</v>
      </c>
      <c r="I231" s="145" t="s">
        <v>61</v>
      </c>
      <c r="J231" s="152">
        <v>28.17</v>
      </c>
      <c r="K231" s="145">
        <v>29.28</v>
      </c>
      <c r="L231" s="99"/>
    </row>
    <row r="232" spans="1:12" ht="27" customHeight="1" x14ac:dyDescent="0.25">
      <c r="A232" s="153"/>
      <c r="B232" s="154"/>
      <c r="C232" s="155"/>
      <c r="D232" s="63" t="s">
        <v>7</v>
      </c>
      <c r="E232" s="20">
        <v>0</v>
      </c>
      <c r="F232" s="20">
        <v>0</v>
      </c>
      <c r="G232" s="20">
        <f t="shared" si="52"/>
        <v>0</v>
      </c>
      <c r="H232" s="132"/>
      <c r="I232" s="145"/>
      <c r="J232" s="152"/>
      <c r="K232" s="145"/>
      <c r="L232" s="99"/>
    </row>
    <row r="233" spans="1:12" ht="27" customHeight="1" x14ac:dyDescent="0.25">
      <c r="A233" s="136"/>
      <c r="B233" s="122"/>
      <c r="C233" s="134" t="s">
        <v>10</v>
      </c>
      <c r="D233" s="64" t="s">
        <v>3</v>
      </c>
      <c r="E233" s="21">
        <f>E228</f>
        <v>62446.700000000004</v>
      </c>
      <c r="F233" s="21">
        <f t="shared" ref="F233:G233" si="53">F228</f>
        <v>61786.3</v>
      </c>
      <c r="G233" s="21">
        <f t="shared" si="53"/>
        <v>61786.3</v>
      </c>
      <c r="H233" s="75"/>
      <c r="I233" s="71"/>
      <c r="J233" s="71"/>
      <c r="K233" s="71"/>
      <c r="L233" s="72"/>
    </row>
    <row r="234" spans="1:12" ht="27" customHeight="1" x14ac:dyDescent="0.25">
      <c r="A234" s="136"/>
      <c r="B234" s="122"/>
      <c r="C234" s="134"/>
      <c r="D234" s="64" t="s">
        <v>4</v>
      </c>
      <c r="E234" s="21">
        <f>E229</f>
        <v>53383.3</v>
      </c>
      <c r="F234" s="21">
        <f t="shared" ref="F234:G234" si="54">F229</f>
        <v>53167.3</v>
      </c>
      <c r="G234" s="21">
        <f t="shared" si="54"/>
        <v>53167.3</v>
      </c>
      <c r="H234" s="75"/>
      <c r="I234" s="71"/>
      <c r="J234" s="71"/>
      <c r="K234" s="71"/>
      <c r="L234" s="72"/>
    </row>
    <row r="235" spans="1:12" ht="27" customHeight="1" x14ac:dyDescent="0.25">
      <c r="A235" s="136"/>
      <c r="B235" s="122"/>
      <c r="C235" s="134"/>
      <c r="D235" s="64" t="s">
        <v>5</v>
      </c>
      <c r="E235" s="21">
        <f>E230</f>
        <v>8155.8</v>
      </c>
      <c r="F235" s="21">
        <f t="shared" ref="F235:G235" si="55">F230</f>
        <v>7778.4</v>
      </c>
      <c r="G235" s="21">
        <f t="shared" si="55"/>
        <v>7778.4</v>
      </c>
      <c r="H235" s="75"/>
      <c r="I235" s="71"/>
      <c r="J235" s="71"/>
      <c r="K235" s="71"/>
      <c r="L235" s="72"/>
    </row>
    <row r="236" spans="1:12" ht="27" customHeight="1" x14ac:dyDescent="0.25">
      <c r="A236" s="136"/>
      <c r="B236" s="122"/>
      <c r="C236" s="134"/>
      <c r="D236" s="64" t="s">
        <v>6</v>
      </c>
      <c r="E236" s="21">
        <f>E231</f>
        <v>907.6</v>
      </c>
      <c r="F236" s="21">
        <f t="shared" ref="F236:G236" si="56">F231</f>
        <v>840.5</v>
      </c>
      <c r="G236" s="21">
        <f t="shared" si="56"/>
        <v>840.5</v>
      </c>
      <c r="H236" s="75"/>
      <c r="I236" s="71"/>
      <c r="J236" s="71"/>
      <c r="K236" s="71"/>
      <c r="L236" s="72"/>
    </row>
    <row r="237" spans="1:12" ht="27" customHeight="1" x14ac:dyDescent="0.25">
      <c r="A237" s="136"/>
      <c r="B237" s="122"/>
      <c r="C237" s="134"/>
      <c r="D237" s="64" t="s">
        <v>7</v>
      </c>
      <c r="E237" s="21">
        <f>E232</f>
        <v>0</v>
      </c>
      <c r="F237" s="21">
        <f t="shared" ref="F237:G237" si="57">F232</f>
        <v>0</v>
      </c>
      <c r="G237" s="21">
        <f t="shared" si="57"/>
        <v>0</v>
      </c>
      <c r="H237" s="75"/>
      <c r="I237" s="71"/>
      <c r="J237" s="71"/>
      <c r="K237" s="71"/>
      <c r="L237" s="72"/>
    </row>
    <row r="238" spans="1:12" ht="30" customHeight="1" x14ac:dyDescent="0.25">
      <c r="A238" s="130" t="s">
        <v>37</v>
      </c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</row>
    <row r="239" spans="1:12" ht="33.75" customHeight="1" x14ac:dyDescent="0.25">
      <c r="A239" s="121" t="s">
        <v>38</v>
      </c>
      <c r="B239" s="147" t="s">
        <v>44</v>
      </c>
      <c r="C239" s="123" t="s">
        <v>9</v>
      </c>
      <c r="D239" s="63" t="s">
        <v>3</v>
      </c>
      <c r="E239" s="20">
        <f>SUM(E240:E243)</f>
        <v>10</v>
      </c>
      <c r="F239" s="20">
        <f>SUM(F240:F243)</f>
        <v>10</v>
      </c>
      <c r="G239" s="20">
        <f>SUM(G240:G243)</f>
        <v>10</v>
      </c>
      <c r="H239" s="132" t="s">
        <v>118</v>
      </c>
      <c r="I239" s="145" t="s">
        <v>61</v>
      </c>
      <c r="J239" s="145">
        <v>30</v>
      </c>
      <c r="K239" s="145">
        <v>35</v>
      </c>
      <c r="L239" s="146"/>
    </row>
    <row r="240" spans="1:12" ht="33.75" customHeight="1" x14ac:dyDescent="0.25">
      <c r="A240" s="121"/>
      <c r="B240" s="147"/>
      <c r="C240" s="123"/>
      <c r="D240" s="63" t="s">
        <v>4</v>
      </c>
      <c r="E240" s="20">
        <v>0</v>
      </c>
      <c r="F240" s="20">
        <v>0</v>
      </c>
      <c r="G240" s="20">
        <f>F240</f>
        <v>0</v>
      </c>
      <c r="H240" s="150"/>
      <c r="I240" s="145"/>
      <c r="J240" s="145"/>
      <c r="K240" s="145"/>
      <c r="L240" s="146"/>
    </row>
    <row r="241" spans="1:12" ht="33.75" customHeight="1" x14ac:dyDescent="0.25">
      <c r="A241" s="121"/>
      <c r="B241" s="147"/>
      <c r="C241" s="123"/>
      <c r="D241" s="63" t="s">
        <v>5</v>
      </c>
      <c r="E241" s="20">
        <v>0</v>
      </c>
      <c r="F241" s="20">
        <v>0</v>
      </c>
      <c r="G241" s="20">
        <f t="shared" ref="G241:G253" si="58">F241</f>
        <v>0</v>
      </c>
      <c r="H241" s="150"/>
      <c r="I241" s="145"/>
      <c r="J241" s="145"/>
      <c r="K241" s="145"/>
      <c r="L241" s="146"/>
    </row>
    <row r="242" spans="1:12" ht="33.75" customHeight="1" x14ac:dyDescent="0.25">
      <c r="A242" s="121"/>
      <c r="B242" s="147"/>
      <c r="C242" s="123"/>
      <c r="D242" s="63" t="s">
        <v>6</v>
      </c>
      <c r="E242" s="20">
        <v>10</v>
      </c>
      <c r="F242" s="20">
        <v>10</v>
      </c>
      <c r="G242" s="20">
        <f t="shared" si="58"/>
        <v>10</v>
      </c>
      <c r="H242" s="132" t="s">
        <v>119</v>
      </c>
      <c r="I242" s="133" t="s">
        <v>61</v>
      </c>
      <c r="J242" s="133">
        <v>70</v>
      </c>
      <c r="K242" s="133">
        <v>91</v>
      </c>
      <c r="L242" s="146"/>
    </row>
    <row r="243" spans="1:12" ht="33.75" customHeight="1" x14ac:dyDescent="0.25">
      <c r="A243" s="121"/>
      <c r="B243" s="147"/>
      <c r="C243" s="123"/>
      <c r="D243" s="63" t="s">
        <v>7</v>
      </c>
      <c r="E243" s="20">
        <v>0</v>
      </c>
      <c r="F243" s="20">
        <v>0</v>
      </c>
      <c r="G243" s="20">
        <f t="shared" si="58"/>
        <v>0</v>
      </c>
      <c r="H243" s="132"/>
      <c r="I243" s="133"/>
      <c r="J243" s="133"/>
      <c r="K243" s="133"/>
      <c r="L243" s="146"/>
    </row>
    <row r="244" spans="1:12" ht="33.75" customHeight="1" x14ac:dyDescent="0.25">
      <c r="A244" s="121" t="s">
        <v>45</v>
      </c>
      <c r="B244" s="147" t="s">
        <v>43</v>
      </c>
      <c r="C244" s="123" t="s">
        <v>9</v>
      </c>
      <c r="D244" s="63" t="s">
        <v>3</v>
      </c>
      <c r="E244" s="73">
        <f>SUM(E245:E248)</f>
        <v>6004.8</v>
      </c>
      <c r="F244" s="73">
        <f>SUM(F245:F248)</f>
        <v>3743.8</v>
      </c>
      <c r="G244" s="73">
        <f>SUM(G245:G248)</f>
        <v>3743.8</v>
      </c>
      <c r="H244" s="132"/>
      <c r="I244" s="133"/>
      <c r="J244" s="133"/>
      <c r="K244" s="133"/>
      <c r="L244" s="146"/>
    </row>
    <row r="245" spans="1:12" ht="51" customHeight="1" x14ac:dyDescent="0.25">
      <c r="A245" s="121"/>
      <c r="B245" s="147"/>
      <c r="C245" s="123"/>
      <c r="D245" s="63" t="s">
        <v>4</v>
      </c>
      <c r="E245" s="73">
        <v>0</v>
      </c>
      <c r="F245" s="73">
        <v>0</v>
      </c>
      <c r="G245" s="20">
        <f t="shared" si="58"/>
        <v>0</v>
      </c>
      <c r="H245" s="65" t="s">
        <v>184</v>
      </c>
      <c r="I245" s="61" t="s">
        <v>66</v>
      </c>
      <c r="J245" s="61">
        <v>0</v>
      </c>
      <c r="K245" s="61">
        <v>0</v>
      </c>
      <c r="L245" s="67" t="s">
        <v>192</v>
      </c>
    </row>
    <row r="246" spans="1:12" ht="33.75" customHeight="1" x14ac:dyDescent="0.25">
      <c r="A246" s="121"/>
      <c r="B246" s="147"/>
      <c r="C246" s="123"/>
      <c r="D246" s="63" t="s">
        <v>5</v>
      </c>
      <c r="E246" s="73">
        <v>0</v>
      </c>
      <c r="F246" s="73">
        <v>0</v>
      </c>
      <c r="G246" s="20">
        <f t="shared" si="58"/>
        <v>0</v>
      </c>
      <c r="H246" s="65"/>
      <c r="I246" s="61"/>
      <c r="J246" s="61"/>
      <c r="K246" s="61"/>
      <c r="L246" s="67"/>
    </row>
    <row r="247" spans="1:12" ht="33.75" customHeight="1" x14ac:dyDescent="0.25">
      <c r="A247" s="121"/>
      <c r="B247" s="147"/>
      <c r="C247" s="123"/>
      <c r="D247" s="63" t="s">
        <v>6</v>
      </c>
      <c r="E247" s="20">
        <v>6004.8</v>
      </c>
      <c r="F247" s="20">
        <v>3743.8</v>
      </c>
      <c r="G247" s="20">
        <f t="shared" si="58"/>
        <v>3743.8</v>
      </c>
      <c r="H247" s="65"/>
      <c r="I247" s="61"/>
      <c r="J247" s="61"/>
      <c r="K247" s="61"/>
      <c r="L247" s="67"/>
    </row>
    <row r="248" spans="1:12" ht="33.75" customHeight="1" x14ac:dyDescent="0.25">
      <c r="A248" s="121"/>
      <c r="B248" s="147"/>
      <c r="C248" s="123"/>
      <c r="D248" s="63" t="s">
        <v>7</v>
      </c>
      <c r="E248" s="73">
        <v>0</v>
      </c>
      <c r="F248" s="73">
        <v>0</v>
      </c>
      <c r="G248" s="20">
        <f t="shared" si="58"/>
        <v>0</v>
      </c>
      <c r="H248" s="65"/>
      <c r="I248" s="61"/>
      <c r="J248" s="61"/>
      <c r="K248" s="61"/>
      <c r="L248" s="67"/>
    </row>
    <row r="249" spans="1:12" ht="31.5" customHeight="1" x14ac:dyDescent="0.25">
      <c r="A249" s="121" t="s">
        <v>46</v>
      </c>
      <c r="B249" s="122" t="s">
        <v>47</v>
      </c>
      <c r="C249" s="123" t="s">
        <v>9</v>
      </c>
      <c r="D249" s="63" t="s">
        <v>3</v>
      </c>
      <c r="E249" s="20">
        <f>SUM(E250:E253)</f>
        <v>270</v>
      </c>
      <c r="F249" s="20">
        <f>SUM(F250:F253)</f>
        <v>0</v>
      </c>
      <c r="G249" s="20">
        <f>SUM(G250:G253)</f>
        <v>0</v>
      </c>
      <c r="H249" s="65"/>
      <c r="I249" s="61"/>
      <c r="J249" s="61"/>
      <c r="K249" s="61"/>
      <c r="L249" s="67"/>
    </row>
    <row r="250" spans="1:12" ht="31.5" customHeight="1" x14ac:dyDescent="0.25">
      <c r="A250" s="121"/>
      <c r="B250" s="122"/>
      <c r="C250" s="123"/>
      <c r="D250" s="63" t="s">
        <v>4</v>
      </c>
      <c r="E250" s="20">
        <v>0</v>
      </c>
      <c r="F250" s="20">
        <v>0</v>
      </c>
      <c r="G250" s="20">
        <f t="shared" si="58"/>
        <v>0</v>
      </c>
      <c r="H250" s="65"/>
      <c r="I250" s="61"/>
      <c r="J250" s="61"/>
      <c r="K250" s="61"/>
      <c r="L250" s="67"/>
    </row>
    <row r="251" spans="1:12" ht="31.5" customHeight="1" x14ac:dyDescent="0.25">
      <c r="A251" s="121"/>
      <c r="B251" s="122"/>
      <c r="C251" s="123"/>
      <c r="D251" s="63" t="s">
        <v>5</v>
      </c>
      <c r="E251" s="20">
        <v>0</v>
      </c>
      <c r="F251" s="20">
        <v>0</v>
      </c>
      <c r="G251" s="20">
        <f t="shared" si="58"/>
        <v>0</v>
      </c>
      <c r="H251" s="65"/>
      <c r="I251" s="61"/>
      <c r="J251" s="61"/>
      <c r="K251" s="61"/>
      <c r="L251" s="67"/>
    </row>
    <row r="252" spans="1:12" ht="31.5" customHeight="1" x14ac:dyDescent="0.25">
      <c r="A252" s="121"/>
      <c r="B252" s="122"/>
      <c r="C252" s="123"/>
      <c r="D252" s="63" t="s">
        <v>6</v>
      </c>
      <c r="E252" s="20">
        <v>270</v>
      </c>
      <c r="F252" s="20">
        <v>0</v>
      </c>
      <c r="G252" s="20">
        <f t="shared" si="58"/>
        <v>0</v>
      </c>
      <c r="H252" s="65"/>
      <c r="I252" s="61"/>
      <c r="J252" s="61"/>
      <c r="K252" s="61"/>
      <c r="L252" s="67"/>
    </row>
    <row r="253" spans="1:12" ht="31.5" customHeight="1" x14ac:dyDescent="0.25">
      <c r="A253" s="121"/>
      <c r="B253" s="122"/>
      <c r="C253" s="123"/>
      <c r="D253" s="63" t="s">
        <v>7</v>
      </c>
      <c r="E253" s="20">
        <v>0</v>
      </c>
      <c r="F253" s="20">
        <v>0</v>
      </c>
      <c r="G253" s="20">
        <f t="shared" si="58"/>
        <v>0</v>
      </c>
      <c r="H253" s="65"/>
      <c r="I253" s="61"/>
      <c r="J253" s="61"/>
      <c r="K253" s="61"/>
      <c r="L253" s="67"/>
    </row>
    <row r="254" spans="1:12" ht="29.25" customHeight="1" x14ac:dyDescent="0.25">
      <c r="A254" s="142"/>
      <c r="B254" s="143" t="s">
        <v>120</v>
      </c>
      <c r="C254" s="130" t="s">
        <v>10</v>
      </c>
      <c r="D254" s="64" t="s">
        <v>3</v>
      </c>
      <c r="E254" s="21">
        <f t="shared" ref="E254:G258" si="59">E239+E244+E249</f>
        <v>6284.8</v>
      </c>
      <c r="F254" s="21">
        <f t="shared" si="59"/>
        <v>3753.8</v>
      </c>
      <c r="G254" s="21">
        <f t="shared" si="59"/>
        <v>3753.8</v>
      </c>
      <c r="H254" s="75"/>
      <c r="I254" s="71"/>
      <c r="J254" s="71"/>
      <c r="K254" s="71"/>
      <c r="L254" s="44"/>
    </row>
    <row r="255" spans="1:12" ht="29.25" customHeight="1" x14ac:dyDescent="0.25">
      <c r="A255" s="142"/>
      <c r="B255" s="143"/>
      <c r="C255" s="130"/>
      <c r="D255" s="64" t="s">
        <v>4</v>
      </c>
      <c r="E255" s="21">
        <f t="shared" si="59"/>
        <v>0</v>
      </c>
      <c r="F255" s="21">
        <f t="shared" si="59"/>
        <v>0</v>
      </c>
      <c r="G255" s="21">
        <f t="shared" si="59"/>
        <v>0</v>
      </c>
      <c r="H255" s="75"/>
      <c r="I255" s="71"/>
      <c r="J255" s="71"/>
      <c r="K255" s="71"/>
      <c r="L255" s="44"/>
    </row>
    <row r="256" spans="1:12" ht="29.25" customHeight="1" x14ac:dyDescent="0.25">
      <c r="A256" s="142"/>
      <c r="B256" s="143"/>
      <c r="C256" s="130"/>
      <c r="D256" s="64" t="s">
        <v>5</v>
      </c>
      <c r="E256" s="21">
        <f t="shared" si="59"/>
        <v>0</v>
      </c>
      <c r="F256" s="21">
        <f t="shared" si="59"/>
        <v>0</v>
      </c>
      <c r="G256" s="21">
        <f t="shared" si="59"/>
        <v>0</v>
      </c>
      <c r="H256" s="75"/>
      <c r="I256" s="71"/>
      <c r="J256" s="71"/>
      <c r="K256" s="71"/>
      <c r="L256" s="44"/>
    </row>
    <row r="257" spans="1:12" ht="29.25" customHeight="1" x14ac:dyDescent="0.25">
      <c r="A257" s="142"/>
      <c r="B257" s="143"/>
      <c r="C257" s="130"/>
      <c r="D257" s="64" t="s">
        <v>6</v>
      </c>
      <c r="E257" s="21">
        <f>E242+E247+E252</f>
        <v>6284.8</v>
      </c>
      <c r="F257" s="21">
        <f t="shared" si="59"/>
        <v>3753.8</v>
      </c>
      <c r="G257" s="21">
        <f t="shared" si="59"/>
        <v>3753.8</v>
      </c>
      <c r="H257" s="75"/>
      <c r="I257" s="71"/>
      <c r="J257" s="71"/>
      <c r="K257" s="71"/>
      <c r="L257" s="44"/>
    </row>
    <row r="258" spans="1:12" ht="29.25" customHeight="1" x14ac:dyDescent="0.25">
      <c r="A258" s="142"/>
      <c r="B258" s="143"/>
      <c r="C258" s="130"/>
      <c r="D258" s="64" t="s">
        <v>7</v>
      </c>
      <c r="E258" s="21">
        <f t="shared" si="59"/>
        <v>0</v>
      </c>
      <c r="F258" s="21">
        <f t="shared" si="59"/>
        <v>0</v>
      </c>
      <c r="G258" s="21">
        <f t="shared" si="59"/>
        <v>0</v>
      </c>
      <c r="H258" s="75"/>
      <c r="I258" s="71"/>
      <c r="J258" s="71"/>
      <c r="K258" s="71"/>
      <c r="L258" s="44"/>
    </row>
    <row r="259" spans="1:12" ht="29.25" customHeight="1" x14ac:dyDescent="0.25">
      <c r="A259" s="123"/>
      <c r="B259" s="144" t="s">
        <v>51</v>
      </c>
      <c r="C259" s="134" t="s">
        <v>9</v>
      </c>
      <c r="D259" s="64" t="s">
        <v>3</v>
      </c>
      <c r="E259" s="21">
        <f>SUM(E260:E263)</f>
        <v>8455680.8000000007</v>
      </c>
      <c r="F259" s="21">
        <f>SUM(F260:F263)-0.1</f>
        <v>4335184.0000000009</v>
      </c>
      <c r="G259" s="21">
        <f>SUM(G260:G263)-0.1</f>
        <v>4335184.0000000009</v>
      </c>
      <c r="H259" s="65"/>
      <c r="I259" s="61"/>
      <c r="J259" s="61"/>
      <c r="K259" s="61"/>
      <c r="L259" s="44"/>
    </row>
    <row r="260" spans="1:12" ht="29.25" customHeight="1" x14ac:dyDescent="0.25">
      <c r="A260" s="123"/>
      <c r="B260" s="144"/>
      <c r="C260" s="134"/>
      <c r="D260" s="64" t="s">
        <v>4</v>
      </c>
      <c r="E260" s="21">
        <f>E9+E24+E33+E60+E122+E203+E255+0.1</f>
        <v>479106.99999999994</v>
      </c>
      <c r="F260" s="21">
        <f>F9+F24+F33+F60+F122+F203+F255+0.1</f>
        <v>258846.6</v>
      </c>
      <c r="G260" s="21">
        <f>G9+G24+G33+G60+G122+G203+G255+0.1</f>
        <v>258846.6</v>
      </c>
      <c r="H260" s="65"/>
      <c r="I260" s="61"/>
      <c r="J260" s="61"/>
      <c r="K260" s="61"/>
      <c r="L260" s="44"/>
    </row>
    <row r="261" spans="1:12" ht="29.25" customHeight="1" x14ac:dyDescent="0.25">
      <c r="A261" s="123"/>
      <c r="B261" s="144"/>
      <c r="C261" s="134"/>
      <c r="D261" s="64" t="s">
        <v>5</v>
      </c>
      <c r="E261" s="21">
        <f>E10+E25+E61+E123+E204+E256+0.1</f>
        <v>5751361.3999999994</v>
      </c>
      <c r="F261" s="21">
        <f>F10+F25+F61+F123+F204+F256+0.1</f>
        <v>2848344.5000000005</v>
      </c>
      <c r="G261" s="21">
        <f>G10+G25+G61+G123+G204+G256+0.1</f>
        <v>2848344.5000000005</v>
      </c>
      <c r="H261" s="65"/>
      <c r="I261" s="61"/>
      <c r="J261" s="61"/>
      <c r="K261" s="61"/>
      <c r="L261" s="44"/>
    </row>
    <row r="262" spans="1:12" ht="29.25" customHeight="1" x14ac:dyDescent="0.25">
      <c r="A262" s="123"/>
      <c r="B262" s="144"/>
      <c r="C262" s="134"/>
      <c r="D262" s="64" t="s">
        <v>6</v>
      </c>
      <c r="E262" s="21">
        <f>E11+E26+E35+E62+E124+E205+E257</f>
        <v>1585712.4000000001</v>
      </c>
      <c r="F262" s="21">
        <f>F11+F26+F35+F62+F124+F205+F257-0.2</f>
        <v>854710.20000000007</v>
      </c>
      <c r="G262" s="21">
        <f>G11+G26+G35+G62+G124+G205+G257-0.2</f>
        <v>854710.20000000007</v>
      </c>
      <c r="H262" s="65"/>
      <c r="I262" s="61"/>
      <c r="J262" s="61"/>
      <c r="K262" s="61"/>
      <c r="L262" s="44"/>
    </row>
    <row r="263" spans="1:12" ht="29.25" customHeight="1" x14ac:dyDescent="0.25">
      <c r="A263" s="123"/>
      <c r="B263" s="144"/>
      <c r="C263" s="134"/>
      <c r="D263" s="64" t="s">
        <v>7</v>
      </c>
      <c r="E263" s="21">
        <f>E41+E58+E125+E206+E258</f>
        <v>639500</v>
      </c>
      <c r="F263" s="21">
        <f>F41+F58+F125+F206+F258</f>
        <v>373282.8</v>
      </c>
      <c r="G263" s="21">
        <f>G41+G58+G125+G206+G258</f>
        <v>373282.8</v>
      </c>
      <c r="H263" s="65"/>
      <c r="I263" s="61"/>
      <c r="J263" s="61"/>
      <c r="K263" s="61"/>
      <c r="L263" s="44"/>
    </row>
    <row r="264" spans="1:12" ht="29.25" customHeight="1" x14ac:dyDescent="0.25">
      <c r="A264" s="123"/>
      <c r="B264" s="144"/>
      <c r="C264" s="130" t="s">
        <v>8</v>
      </c>
      <c r="D264" s="64" t="s">
        <v>3</v>
      </c>
      <c r="E264" s="21">
        <f>SUM(E265:E268)</f>
        <v>499066</v>
      </c>
      <c r="F264" s="21">
        <f>SUM(F265:F268)-0.1</f>
        <v>215652.30000000002</v>
      </c>
      <c r="G264" s="21">
        <f>SUM(G265:G268)-0.1</f>
        <v>215652.30000000002</v>
      </c>
      <c r="H264" s="65"/>
      <c r="I264" s="61"/>
      <c r="J264" s="61"/>
      <c r="K264" s="61"/>
      <c r="L264" s="44"/>
    </row>
    <row r="265" spans="1:12" ht="29.25" customHeight="1" x14ac:dyDescent="0.25">
      <c r="A265" s="123"/>
      <c r="B265" s="144"/>
      <c r="C265" s="130"/>
      <c r="D265" s="64" t="s">
        <v>4</v>
      </c>
      <c r="E265" s="21">
        <f t="shared" ref="E265:G268" si="60">E127+E208</f>
        <v>34821.4</v>
      </c>
      <c r="F265" s="21">
        <f t="shared" si="60"/>
        <v>141.6</v>
      </c>
      <c r="G265" s="21">
        <f t="shared" si="60"/>
        <v>141.6</v>
      </c>
      <c r="H265" s="65"/>
      <c r="I265" s="61"/>
      <c r="J265" s="61"/>
      <c r="K265" s="61"/>
      <c r="L265" s="44"/>
    </row>
    <row r="266" spans="1:12" ht="29.25" customHeight="1" x14ac:dyDescent="0.25">
      <c r="A266" s="123"/>
      <c r="B266" s="144"/>
      <c r="C266" s="130"/>
      <c r="D266" s="64" t="s">
        <v>5</v>
      </c>
      <c r="E266" s="21">
        <f t="shared" si="60"/>
        <v>182549.8</v>
      </c>
      <c r="F266" s="21">
        <f t="shared" si="60"/>
        <v>102410.6</v>
      </c>
      <c r="G266" s="21">
        <f t="shared" si="60"/>
        <v>102410.6</v>
      </c>
      <c r="H266" s="65"/>
      <c r="I266" s="61"/>
      <c r="J266" s="61"/>
      <c r="K266" s="61"/>
      <c r="L266" s="44"/>
    </row>
    <row r="267" spans="1:12" ht="29.25" customHeight="1" x14ac:dyDescent="0.25">
      <c r="A267" s="123"/>
      <c r="B267" s="144"/>
      <c r="C267" s="130"/>
      <c r="D267" s="64" t="s">
        <v>6</v>
      </c>
      <c r="E267" s="21">
        <f t="shared" si="60"/>
        <v>205694.8</v>
      </c>
      <c r="F267" s="21">
        <f t="shared" si="60"/>
        <v>64340.1</v>
      </c>
      <c r="G267" s="21">
        <f t="shared" si="60"/>
        <v>64340.1</v>
      </c>
      <c r="H267" s="65"/>
      <c r="I267" s="61"/>
      <c r="J267" s="61"/>
      <c r="K267" s="61"/>
      <c r="L267" s="44"/>
    </row>
    <row r="268" spans="1:12" ht="29.25" customHeight="1" x14ac:dyDescent="0.25">
      <c r="A268" s="123"/>
      <c r="B268" s="144"/>
      <c r="C268" s="130"/>
      <c r="D268" s="64" t="s">
        <v>7</v>
      </c>
      <c r="E268" s="21">
        <f t="shared" si="60"/>
        <v>76000</v>
      </c>
      <c r="F268" s="21">
        <f t="shared" si="60"/>
        <v>48760.1</v>
      </c>
      <c r="G268" s="21">
        <f t="shared" si="60"/>
        <v>48760.1</v>
      </c>
      <c r="H268" s="65"/>
      <c r="I268" s="61"/>
      <c r="J268" s="61"/>
      <c r="K268" s="61"/>
      <c r="L268" s="44"/>
    </row>
    <row r="269" spans="1:12" ht="29.25" customHeight="1" x14ac:dyDescent="0.25">
      <c r="A269" s="123"/>
      <c r="B269" s="144"/>
      <c r="C269" s="134" t="s">
        <v>12</v>
      </c>
      <c r="D269" s="64" t="s">
        <v>3</v>
      </c>
      <c r="E269" s="21">
        <f>SUM(E270:E273)</f>
        <v>42818.3</v>
      </c>
      <c r="F269" s="21">
        <f>SUM(F270:F273)</f>
        <v>19292.7</v>
      </c>
      <c r="G269" s="21">
        <f>SUM(G270:G273)</f>
        <v>19292.7</v>
      </c>
      <c r="H269" s="65"/>
      <c r="I269" s="61"/>
      <c r="J269" s="61"/>
      <c r="K269" s="61"/>
      <c r="L269" s="44"/>
    </row>
    <row r="270" spans="1:12" ht="29.25" customHeight="1" x14ac:dyDescent="0.25">
      <c r="A270" s="123"/>
      <c r="B270" s="144"/>
      <c r="C270" s="134"/>
      <c r="D270" s="64" t="s">
        <v>4</v>
      </c>
      <c r="E270" s="21">
        <f>E132+E158</f>
        <v>0</v>
      </c>
      <c r="F270" s="21">
        <f t="shared" ref="E270:G273" si="61">F132+F158</f>
        <v>0</v>
      </c>
      <c r="G270" s="21">
        <f t="shared" si="61"/>
        <v>0</v>
      </c>
      <c r="H270" s="65"/>
      <c r="I270" s="61"/>
      <c r="J270" s="61"/>
      <c r="K270" s="61"/>
      <c r="L270" s="44"/>
    </row>
    <row r="271" spans="1:12" ht="29.25" customHeight="1" x14ac:dyDescent="0.25">
      <c r="A271" s="123"/>
      <c r="B271" s="144"/>
      <c r="C271" s="134"/>
      <c r="D271" s="64" t="s">
        <v>5</v>
      </c>
      <c r="E271" s="21">
        <f t="shared" si="61"/>
        <v>0</v>
      </c>
      <c r="F271" s="21">
        <f>F133+F159</f>
        <v>0</v>
      </c>
      <c r="G271" s="21">
        <f t="shared" si="61"/>
        <v>0</v>
      </c>
      <c r="H271" s="65"/>
      <c r="I271" s="61"/>
      <c r="J271" s="61"/>
      <c r="K271" s="61"/>
      <c r="L271" s="44"/>
    </row>
    <row r="272" spans="1:12" ht="29.25" customHeight="1" x14ac:dyDescent="0.25">
      <c r="A272" s="123"/>
      <c r="B272" s="144"/>
      <c r="C272" s="134"/>
      <c r="D272" s="64" t="s">
        <v>6</v>
      </c>
      <c r="E272" s="21">
        <f t="shared" si="61"/>
        <v>42818.3</v>
      </c>
      <c r="F272" s="21">
        <f t="shared" si="61"/>
        <v>19292.7</v>
      </c>
      <c r="G272" s="21">
        <f t="shared" si="61"/>
        <v>19292.7</v>
      </c>
      <c r="H272" s="65"/>
      <c r="I272" s="61"/>
      <c r="J272" s="61"/>
      <c r="K272" s="61"/>
      <c r="L272" s="44"/>
    </row>
    <row r="273" spans="1:12" ht="29.25" customHeight="1" x14ac:dyDescent="0.25">
      <c r="A273" s="123"/>
      <c r="B273" s="144"/>
      <c r="C273" s="134"/>
      <c r="D273" s="64" t="s">
        <v>7</v>
      </c>
      <c r="E273" s="21">
        <f t="shared" si="61"/>
        <v>0</v>
      </c>
      <c r="F273" s="21">
        <f t="shared" si="61"/>
        <v>0</v>
      </c>
      <c r="G273" s="21">
        <f t="shared" si="61"/>
        <v>0</v>
      </c>
      <c r="H273" s="65"/>
      <c r="I273" s="61"/>
      <c r="J273" s="61"/>
      <c r="K273" s="61"/>
      <c r="L273" s="44"/>
    </row>
    <row r="274" spans="1:12" ht="29.25" customHeight="1" x14ac:dyDescent="0.25">
      <c r="A274" s="123"/>
      <c r="B274" s="144"/>
      <c r="C274" s="130" t="s">
        <v>26</v>
      </c>
      <c r="D274" s="64" t="s">
        <v>3</v>
      </c>
      <c r="E274" s="21">
        <f>SUM(E275:E278)</f>
        <v>1682909.6</v>
      </c>
      <c r="F274" s="21">
        <f>SUM(F275:F278)</f>
        <v>611629</v>
      </c>
      <c r="G274" s="21">
        <f>SUM(G275:G278)</f>
        <v>611629</v>
      </c>
      <c r="H274" s="65"/>
      <c r="I274" s="61"/>
      <c r="J274" s="61"/>
      <c r="K274" s="61"/>
      <c r="L274" s="44"/>
    </row>
    <row r="275" spans="1:12" ht="29.25" customHeight="1" x14ac:dyDescent="0.25">
      <c r="A275" s="123"/>
      <c r="B275" s="144"/>
      <c r="C275" s="130"/>
      <c r="D275" s="64" t="s">
        <v>4</v>
      </c>
      <c r="E275" s="21">
        <f t="shared" ref="E275:G278" si="62">E14+E218+E234+E76</f>
        <v>457787.4</v>
      </c>
      <c r="F275" s="21">
        <f t="shared" si="62"/>
        <v>165046.29999999999</v>
      </c>
      <c r="G275" s="21">
        <f t="shared" si="62"/>
        <v>165046.29999999999</v>
      </c>
      <c r="H275" s="65"/>
      <c r="I275" s="61"/>
      <c r="J275" s="61"/>
      <c r="K275" s="61"/>
      <c r="L275" s="44"/>
    </row>
    <row r="276" spans="1:12" ht="29.25" customHeight="1" x14ac:dyDescent="0.25">
      <c r="A276" s="123"/>
      <c r="B276" s="144"/>
      <c r="C276" s="130"/>
      <c r="D276" s="64" t="s">
        <v>5</v>
      </c>
      <c r="E276" s="21">
        <f t="shared" si="62"/>
        <v>1107514.7</v>
      </c>
      <c r="F276" s="21">
        <f t="shared" si="62"/>
        <v>359928.70000000007</v>
      </c>
      <c r="G276" s="21">
        <f t="shared" si="62"/>
        <v>359928.70000000007</v>
      </c>
      <c r="H276" s="65"/>
      <c r="I276" s="61"/>
      <c r="J276" s="61"/>
      <c r="K276" s="61"/>
      <c r="L276" s="44"/>
    </row>
    <row r="277" spans="1:12" ht="29.25" customHeight="1" x14ac:dyDescent="0.25">
      <c r="A277" s="123"/>
      <c r="B277" s="144"/>
      <c r="C277" s="130"/>
      <c r="D277" s="64" t="s">
        <v>6</v>
      </c>
      <c r="E277" s="21">
        <f t="shared" si="62"/>
        <v>117607.5</v>
      </c>
      <c r="F277" s="21">
        <f t="shared" si="62"/>
        <v>37893.9</v>
      </c>
      <c r="G277" s="21">
        <f t="shared" si="62"/>
        <v>37893.9</v>
      </c>
      <c r="H277" s="65"/>
      <c r="I277" s="61"/>
      <c r="J277" s="61"/>
      <c r="K277" s="61"/>
      <c r="L277" s="44"/>
    </row>
    <row r="278" spans="1:12" ht="29.25" customHeight="1" x14ac:dyDescent="0.25">
      <c r="A278" s="123"/>
      <c r="B278" s="144"/>
      <c r="C278" s="130"/>
      <c r="D278" s="64" t="s">
        <v>7</v>
      </c>
      <c r="E278" s="21">
        <f t="shared" si="62"/>
        <v>0</v>
      </c>
      <c r="F278" s="21">
        <f t="shared" si="62"/>
        <v>48760.1</v>
      </c>
      <c r="G278" s="21">
        <f t="shared" si="62"/>
        <v>48760.1</v>
      </c>
      <c r="H278" s="65"/>
      <c r="I278" s="61"/>
      <c r="J278" s="61"/>
      <c r="K278" s="61"/>
      <c r="L278" s="44"/>
    </row>
    <row r="279" spans="1:12" ht="29.25" customHeight="1" x14ac:dyDescent="0.25">
      <c r="A279" s="123"/>
      <c r="B279" s="144"/>
      <c r="C279" s="134" t="s">
        <v>10</v>
      </c>
      <c r="D279" s="64" t="s">
        <v>3</v>
      </c>
      <c r="E279" s="21">
        <f>SUM(E280:E283)</f>
        <v>10680474.799999999</v>
      </c>
      <c r="F279" s="21">
        <f>SUM(F280:F283)+0.1</f>
        <v>5181758.2</v>
      </c>
      <c r="G279" s="21">
        <f>SUM(G280:G283)+0.1</f>
        <v>5181758.2</v>
      </c>
      <c r="H279" s="75"/>
      <c r="I279" s="71"/>
      <c r="J279" s="71"/>
      <c r="K279" s="71"/>
      <c r="L279" s="44"/>
    </row>
    <row r="280" spans="1:12" ht="29.25" customHeight="1" x14ac:dyDescent="0.25">
      <c r="A280" s="123"/>
      <c r="B280" s="144"/>
      <c r="C280" s="134"/>
      <c r="D280" s="64" t="s">
        <v>4</v>
      </c>
      <c r="E280" s="21">
        <f>E260+E265+E270+E275</f>
        <v>971715.8</v>
      </c>
      <c r="F280" s="21">
        <f>F260+F265+F270+F275-0.2</f>
        <v>424034.3</v>
      </c>
      <c r="G280" s="21">
        <f>G260+G265+G270+G275-0.2</f>
        <v>424034.3</v>
      </c>
      <c r="H280" s="75"/>
      <c r="I280" s="71"/>
      <c r="J280" s="71"/>
      <c r="K280" s="71"/>
      <c r="L280" s="44"/>
    </row>
    <row r="281" spans="1:12" ht="29.25" customHeight="1" x14ac:dyDescent="0.25">
      <c r="A281" s="123"/>
      <c r="B281" s="144"/>
      <c r="C281" s="134"/>
      <c r="D281" s="64" t="s">
        <v>5</v>
      </c>
      <c r="E281" s="21">
        <f t="shared" ref="E281:F283" si="63">E261+E266+E271+E276</f>
        <v>7041425.8999999994</v>
      </c>
      <c r="F281" s="21">
        <f>F261+F266+F271+F276</f>
        <v>3310683.8000000007</v>
      </c>
      <c r="G281" s="21">
        <f>G261+G266+G271+G276</f>
        <v>3310683.8000000007</v>
      </c>
      <c r="H281" s="75"/>
      <c r="I281" s="71"/>
      <c r="J281" s="71"/>
      <c r="K281" s="71"/>
      <c r="L281" s="44"/>
    </row>
    <row r="282" spans="1:12" ht="29.25" customHeight="1" x14ac:dyDescent="0.25">
      <c r="A282" s="123"/>
      <c r="B282" s="144"/>
      <c r="C282" s="134"/>
      <c r="D282" s="64" t="s">
        <v>6</v>
      </c>
      <c r="E282" s="21">
        <f>E262+E267+E272+E277+0.1</f>
        <v>1951833.1000000003</v>
      </c>
      <c r="F282" s="21">
        <f>F262+F267+F272+F277+0.1</f>
        <v>976237</v>
      </c>
      <c r="G282" s="21">
        <f>G262+G267+G272+G277+0.1</f>
        <v>976237</v>
      </c>
      <c r="H282" s="75"/>
      <c r="I282" s="71"/>
      <c r="J282" s="71"/>
      <c r="K282" s="71"/>
      <c r="L282" s="44"/>
    </row>
    <row r="283" spans="1:12" ht="29.25" customHeight="1" x14ac:dyDescent="0.25">
      <c r="A283" s="123"/>
      <c r="B283" s="144"/>
      <c r="C283" s="134"/>
      <c r="D283" s="64" t="s">
        <v>7</v>
      </c>
      <c r="E283" s="21">
        <f t="shared" si="63"/>
        <v>715500</v>
      </c>
      <c r="F283" s="21">
        <f t="shared" si="63"/>
        <v>470802.99999999994</v>
      </c>
      <c r="G283" s="21">
        <f t="shared" ref="G283" si="64">G263+G268+G273+G278</f>
        <v>470802.99999999994</v>
      </c>
      <c r="H283" s="75"/>
      <c r="I283" s="71"/>
      <c r="J283" s="71"/>
      <c r="K283" s="71"/>
      <c r="L283" s="44"/>
    </row>
    <row r="284" spans="1:12" x14ac:dyDescent="0.25">
      <c r="A284" s="13"/>
      <c r="B284" s="148" t="s">
        <v>19</v>
      </c>
      <c r="C284" s="148"/>
      <c r="D284" s="148"/>
      <c r="E284" s="148"/>
      <c r="F284" s="22"/>
      <c r="G284" s="22"/>
      <c r="H284" s="54"/>
      <c r="I284" s="14"/>
      <c r="J284" s="14"/>
      <c r="K284" s="14"/>
      <c r="L284" s="8"/>
    </row>
    <row r="285" spans="1:12" x14ac:dyDescent="0.25">
      <c r="B285" s="148" t="s">
        <v>18</v>
      </c>
      <c r="C285" s="148"/>
      <c r="D285" s="148"/>
      <c r="E285" s="148"/>
      <c r="F285" s="148"/>
      <c r="G285" s="148"/>
      <c r="H285" s="148"/>
      <c r="I285" s="148"/>
      <c r="J285" s="148"/>
      <c r="K285" s="148"/>
      <c r="L285" s="148"/>
    </row>
    <row r="286" spans="1:12" x14ac:dyDescent="0.25">
      <c r="B286" s="148" t="s">
        <v>20</v>
      </c>
      <c r="C286" s="148"/>
      <c r="D286" s="148"/>
      <c r="E286" s="148"/>
      <c r="F286" s="148"/>
      <c r="G286" s="148"/>
      <c r="H286" s="148"/>
      <c r="I286" s="148"/>
      <c r="J286" s="148"/>
      <c r="K286" s="148"/>
      <c r="L286" s="148"/>
    </row>
    <row r="287" spans="1:12" x14ac:dyDescent="0.25">
      <c r="B287" s="148" t="s">
        <v>29</v>
      </c>
      <c r="C287" s="148"/>
      <c r="D287" s="148"/>
      <c r="E287" s="148"/>
      <c r="F287" s="148"/>
      <c r="G287" s="148"/>
      <c r="H287" s="148"/>
      <c r="I287" s="148"/>
      <c r="J287" s="148"/>
      <c r="K287" s="148"/>
      <c r="L287" s="148"/>
    </row>
    <row r="288" spans="1:12" x14ac:dyDescent="0.25">
      <c r="B288" s="148" t="s">
        <v>48</v>
      </c>
      <c r="C288" s="148"/>
      <c r="D288" s="148"/>
      <c r="E288" s="148"/>
      <c r="F288" s="148"/>
      <c r="G288" s="148"/>
      <c r="H288" s="148"/>
      <c r="I288" s="148"/>
      <c r="J288" s="148"/>
      <c r="K288" s="148"/>
      <c r="L288" s="148"/>
    </row>
    <row r="289" spans="2:12" x14ac:dyDescent="0.25">
      <c r="B289" s="148" t="s">
        <v>52</v>
      </c>
      <c r="C289" s="148"/>
      <c r="D289" s="148"/>
      <c r="E289" s="148"/>
      <c r="F289" s="148"/>
      <c r="G289" s="148"/>
      <c r="H289" s="148"/>
      <c r="I289" s="148"/>
      <c r="J289" s="148"/>
      <c r="K289" s="148"/>
      <c r="L289" s="148"/>
    </row>
    <row r="290" spans="2:12" x14ac:dyDescent="0.25">
      <c r="B290" s="148" t="s">
        <v>23</v>
      </c>
      <c r="C290" s="148"/>
      <c r="D290" s="148"/>
      <c r="E290" s="148"/>
      <c r="F290" s="148"/>
      <c r="G290" s="148"/>
      <c r="H290" s="148"/>
      <c r="I290" s="148"/>
      <c r="J290" s="148"/>
      <c r="K290" s="148"/>
      <c r="L290" s="148"/>
    </row>
    <row r="291" spans="2:12" x14ac:dyDescent="0.25">
      <c r="B291" s="148" t="s">
        <v>41</v>
      </c>
      <c r="C291" s="148"/>
      <c r="D291" s="148"/>
      <c r="E291" s="148"/>
      <c r="F291" s="148"/>
      <c r="G291" s="148"/>
      <c r="H291" s="148"/>
      <c r="I291" s="148"/>
      <c r="J291" s="148"/>
      <c r="K291" s="148"/>
      <c r="L291" s="148"/>
    </row>
    <row r="292" spans="2:12" x14ac:dyDescent="0.25">
      <c r="B292" s="148" t="s">
        <v>42</v>
      </c>
      <c r="C292" s="148"/>
      <c r="D292" s="148"/>
      <c r="E292" s="148"/>
      <c r="F292" s="148"/>
      <c r="G292" s="148"/>
      <c r="H292" s="148"/>
      <c r="I292" s="148"/>
      <c r="J292" s="148"/>
      <c r="K292" s="148"/>
      <c r="L292" s="148"/>
    </row>
    <row r="293" spans="2:12" x14ac:dyDescent="0.25">
      <c r="B293" s="148" t="s">
        <v>22</v>
      </c>
      <c r="C293" s="148"/>
      <c r="D293" s="148"/>
      <c r="E293" s="148"/>
      <c r="F293" s="148"/>
      <c r="G293" s="148"/>
      <c r="H293" s="148"/>
      <c r="I293" s="148"/>
      <c r="J293" s="148"/>
      <c r="K293" s="148"/>
      <c r="L293" s="148"/>
    </row>
    <row r="294" spans="2:12" ht="37.5" customHeight="1" x14ac:dyDescent="0.25">
      <c r="B294" s="30" t="s">
        <v>185</v>
      </c>
      <c r="C294" s="30"/>
      <c r="D294" s="30"/>
      <c r="E294" s="34"/>
      <c r="F294" s="34"/>
      <c r="G294" s="34"/>
      <c r="I294" s="149" t="s">
        <v>186</v>
      </c>
      <c r="J294" s="149"/>
      <c r="K294" s="149"/>
    </row>
    <row r="295" spans="2:12" ht="3" customHeight="1" x14ac:dyDescent="0.25"/>
  </sheetData>
  <mergeCells count="268">
    <mergeCell ref="J37:J51"/>
    <mergeCell ref="K85:K94"/>
    <mergeCell ref="L37:L51"/>
    <mergeCell ref="H37:H51"/>
    <mergeCell ref="I37:I51"/>
    <mergeCell ref="C90:C94"/>
    <mergeCell ref="C95:C99"/>
    <mergeCell ref="H95:H104"/>
    <mergeCell ref="A105:A110"/>
    <mergeCell ref="D109:D110"/>
    <mergeCell ref="E109:E110"/>
    <mergeCell ref="A52:L52"/>
    <mergeCell ref="A53:L53"/>
    <mergeCell ref="I95:I104"/>
    <mergeCell ref="C100:C104"/>
    <mergeCell ref="F109:F110"/>
    <mergeCell ref="G109:G110"/>
    <mergeCell ref="B54:B58"/>
    <mergeCell ref="C54:C58"/>
    <mergeCell ref="B85:B104"/>
    <mergeCell ref="C85:C89"/>
    <mergeCell ref="H85:H94"/>
    <mergeCell ref="I85:I94"/>
    <mergeCell ref="J85:J94"/>
    <mergeCell ref="A54:A58"/>
    <mergeCell ref="H118:H119"/>
    <mergeCell ref="I118:I119"/>
    <mergeCell ref="L131:L133"/>
    <mergeCell ref="C121:C125"/>
    <mergeCell ref="C126:C130"/>
    <mergeCell ref="H128:H130"/>
    <mergeCell ref="I128:I130"/>
    <mergeCell ref="L85:L94"/>
    <mergeCell ref="J95:J104"/>
    <mergeCell ref="I108:I109"/>
    <mergeCell ref="J108:J109"/>
    <mergeCell ref="K108:K109"/>
    <mergeCell ref="J131:J133"/>
    <mergeCell ref="K118:K119"/>
    <mergeCell ref="L118:L119"/>
    <mergeCell ref="J118:J119"/>
    <mergeCell ref="K131:K133"/>
    <mergeCell ref="H131:H133"/>
    <mergeCell ref="I131:I133"/>
    <mergeCell ref="A64:L64"/>
    <mergeCell ref="A65:L65"/>
    <mergeCell ref="H108:H109"/>
    <mergeCell ref="K95:K104"/>
    <mergeCell ref="K8:K9"/>
    <mergeCell ref="I15:I16"/>
    <mergeCell ref="J15:J16"/>
    <mergeCell ref="K15:K16"/>
    <mergeCell ref="A23:A31"/>
    <mergeCell ref="J13:J14"/>
    <mergeCell ref="K13:K14"/>
    <mergeCell ref="L13:L14"/>
    <mergeCell ref="C13:C17"/>
    <mergeCell ref="C18:C22"/>
    <mergeCell ref="A8:A22"/>
    <mergeCell ref="J8:J9"/>
    <mergeCell ref="I13:I14"/>
    <mergeCell ref="B8:B22"/>
    <mergeCell ref="E27:E31"/>
    <mergeCell ref="F27:F31"/>
    <mergeCell ref="G27:G31"/>
    <mergeCell ref="H13:H14"/>
    <mergeCell ref="L15:L16"/>
    <mergeCell ref="H15:H16"/>
    <mergeCell ref="C182:C186"/>
    <mergeCell ref="B167:B186"/>
    <mergeCell ref="A167:A186"/>
    <mergeCell ref="C217:C221"/>
    <mergeCell ref="A111:A115"/>
    <mergeCell ref="B111:B115"/>
    <mergeCell ref="C111:C115"/>
    <mergeCell ref="A121:A145"/>
    <mergeCell ref="B121:B145"/>
    <mergeCell ref="A192:A196"/>
    <mergeCell ref="B192:B196"/>
    <mergeCell ref="C192:C196"/>
    <mergeCell ref="B116:B120"/>
    <mergeCell ref="C116:C120"/>
    <mergeCell ref="C147:C151"/>
    <mergeCell ref="C202:C206"/>
    <mergeCell ref="C207:C211"/>
    <mergeCell ref="C212:C216"/>
    <mergeCell ref="A116:A120"/>
    <mergeCell ref="C136:C140"/>
    <mergeCell ref="C131:C135"/>
    <mergeCell ref="A3:L3"/>
    <mergeCell ref="A4:A5"/>
    <mergeCell ref="B4:B5"/>
    <mergeCell ref="C4:C5"/>
    <mergeCell ref="D4:D5"/>
    <mergeCell ref="E4:G4"/>
    <mergeCell ref="H4:L4"/>
    <mergeCell ref="L8:L9"/>
    <mergeCell ref="C42:C46"/>
    <mergeCell ref="A32:A36"/>
    <mergeCell ref="B32:B36"/>
    <mergeCell ref="C32:C36"/>
    <mergeCell ref="A37:A51"/>
    <mergeCell ref="B37:B51"/>
    <mergeCell ref="C37:C41"/>
    <mergeCell ref="K37:K51"/>
    <mergeCell ref="C8:C12"/>
    <mergeCell ref="A7:L7"/>
    <mergeCell ref="H8:H9"/>
    <mergeCell ref="I8:I9"/>
    <mergeCell ref="C47:C51"/>
    <mergeCell ref="B23:B31"/>
    <mergeCell ref="C23:C31"/>
    <mergeCell ref="D27:D31"/>
    <mergeCell ref="K134:K135"/>
    <mergeCell ref="H147:H148"/>
    <mergeCell ref="I147:I148"/>
    <mergeCell ref="J147:J148"/>
    <mergeCell ref="K147:K148"/>
    <mergeCell ref="L147:L148"/>
    <mergeCell ref="H149:H151"/>
    <mergeCell ref="I149:I151"/>
    <mergeCell ref="J149:J151"/>
    <mergeCell ref="K149:K151"/>
    <mergeCell ref="L149:L151"/>
    <mergeCell ref="L134:L135"/>
    <mergeCell ref="H134:H135"/>
    <mergeCell ref="I134:I135"/>
    <mergeCell ref="J134:J135"/>
    <mergeCell ref="K158:K159"/>
    <mergeCell ref="L158:L159"/>
    <mergeCell ref="H156:H157"/>
    <mergeCell ref="I156:I157"/>
    <mergeCell ref="C152:C156"/>
    <mergeCell ref="H153:H154"/>
    <mergeCell ref="I153:I154"/>
    <mergeCell ref="J153:J154"/>
    <mergeCell ref="K153:K154"/>
    <mergeCell ref="L153:L154"/>
    <mergeCell ref="J156:J157"/>
    <mergeCell ref="K156:K157"/>
    <mergeCell ref="L156:L157"/>
    <mergeCell ref="L231:L232"/>
    <mergeCell ref="C222:C226"/>
    <mergeCell ref="A227:L227"/>
    <mergeCell ref="H160:H161"/>
    <mergeCell ref="I160:I161"/>
    <mergeCell ref="J160:J161"/>
    <mergeCell ref="K160:K161"/>
    <mergeCell ref="H162:H163"/>
    <mergeCell ref="I162:I163"/>
    <mergeCell ref="L167:L169"/>
    <mergeCell ref="L170:L172"/>
    <mergeCell ref="C167:C171"/>
    <mergeCell ref="C172:C176"/>
    <mergeCell ref="L173:L175"/>
    <mergeCell ref="L162:L163"/>
    <mergeCell ref="L160:L161"/>
    <mergeCell ref="C162:C166"/>
    <mergeCell ref="C157:C161"/>
    <mergeCell ref="H158:H159"/>
    <mergeCell ref="I158:I159"/>
    <mergeCell ref="J158:J159"/>
    <mergeCell ref="L228:L230"/>
    <mergeCell ref="A202:A226"/>
    <mergeCell ref="B202:B226"/>
    <mergeCell ref="H231:H232"/>
    <mergeCell ref="C177:C181"/>
    <mergeCell ref="K192:K196"/>
    <mergeCell ref="L192:L196"/>
    <mergeCell ref="H192:H196"/>
    <mergeCell ref="I192:I196"/>
    <mergeCell ref="J192:J196"/>
    <mergeCell ref="A197:A201"/>
    <mergeCell ref="B197:B201"/>
    <mergeCell ref="C197:C201"/>
    <mergeCell ref="A187:A191"/>
    <mergeCell ref="B187:B191"/>
    <mergeCell ref="C187:C191"/>
    <mergeCell ref="H187:H191"/>
    <mergeCell ref="I187:I191"/>
    <mergeCell ref="J187:J191"/>
    <mergeCell ref="K187:K191"/>
    <mergeCell ref="L187:L191"/>
    <mergeCell ref="I231:I232"/>
    <mergeCell ref="J231:J232"/>
    <mergeCell ref="K231:K232"/>
    <mergeCell ref="A228:A232"/>
    <mergeCell ref="B228:B232"/>
    <mergeCell ref="C228:C232"/>
    <mergeCell ref="H228:H230"/>
    <mergeCell ref="I228:I230"/>
    <mergeCell ref="J228:J230"/>
    <mergeCell ref="K228:K230"/>
    <mergeCell ref="B291:L291"/>
    <mergeCell ref="B292:L292"/>
    <mergeCell ref="B293:L293"/>
    <mergeCell ref="I294:K294"/>
    <mergeCell ref="B284:E284"/>
    <mergeCell ref="B285:L285"/>
    <mergeCell ref="B286:L286"/>
    <mergeCell ref="B287:L287"/>
    <mergeCell ref="B288:L288"/>
    <mergeCell ref="B290:L290"/>
    <mergeCell ref="B289:L289"/>
    <mergeCell ref="B233:B237"/>
    <mergeCell ref="C233:C237"/>
    <mergeCell ref="A238:L238"/>
    <mergeCell ref="L242:L244"/>
    <mergeCell ref="A239:A243"/>
    <mergeCell ref="B239:B243"/>
    <mergeCell ref="C239:C243"/>
    <mergeCell ref="H239:H241"/>
    <mergeCell ref="I239:I241"/>
    <mergeCell ref="K239:K241"/>
    <mergeCell ref="L239:L241"/>
    <mergeCell ref="H242:H244"/>
    <mergeCell ref="I242:I244"/>
    <mergeCell ref="J242:J244"/>
    <mergeCell ref="K242:K244"/>
    <mergeCell ref="J239:J241"/>
    <mergeCell ref="A244:A248"/>
    <mergeCell ref="B244:B248"/>
    <mergeCell ref="C244:C248"/>
    <mergeCell ref="A254:A258"/>
    <mergeCell ref="B254:B258"/>
    <mergeCell ref="C254:C258"/>
    <mergeCell ref="A259:A283"/>
    <mergeCell ref="B259:B283"/>
    <mergeCell ref="C259:C263"/>
    <mergeCell ref="C264:C268"/>
    <mergeCell ref="C269:C273"/>
    <mergeCell ref="C274:C278"/>
    <mergeCell ref="C279:C283"/>
    <mergeCell ref="A249:A253"/>
    <mergeCell ref="B249:B253"/>
    <mergeCell ref="C249:C253"/>
    <mergeCell ref="C59:C63"/>
    <mergeCell ref="A59:A63"/>
    <mergeCell ref="B59:B63"/>
    <mergeCell ref="A146:L146"/>
    <mergeCell ref="A147:A166"/>
    <mergeCell ref="B147:B166"/>
    <mergeCell ref="H141:H145"/>
    <mergeCell ref="I141:I145"/>
    <mergeCell ref="J141:J145"/>
    <mergeCell ref="K141:K145"/>
    <mergeCell ref="L141:L145"/>
    <mergeCell ref="C141:C145"/>
    <mergeCell ref="J128:J130"/>
    <mergeCell ref="J162:J163"/>
    <mergeCell ref="K162:K163"/>
    <mergeCell ref="A85:A104"/>
    <mergeCell ref="A233:A237"/>
    <mergeCell ref="K128:K130"/>
    <mergeCell ref="L128:L130"/>
    <mergeCell ref="B105:B110"/>
    <mergeCell ref="C105:C110"/>
    <mergeCell ref="L95:L104"/>
    <mergeCell ref="L108:L109"/>
    <mergeCell ref="C75:C79"/>
    <mergeCell ref="E70:E74"/>
    <mergeCell ref="F70:F74"/>
    <mergeCell ref="G70:G74"/>
    <mergeCell ref="C80:C84"/>
    <mergeCell ref="B66:B84"/>
    <mergeCell ref="A66:A84"/>
    <mergeCell ref="D70:D74"/>
    <mergeCell ref="C66:C74"/>
  </mergeCells>
  <pageMargins left="0" right="0" top="0.19685039370078741" bottom="0.19685039370078741" header="0" footer="0"/>
  <pageSetup paperSize="9" scale="60" orientation="landscape" r:id="rId1"/>
  <headerFooter alignWithMargins="0">
    <oddHeader xml:space="preserve">&amp;C&amp;P </oddHeader>
  </headerFooter>
  <rowBreaks count="6" manualBreakCount="6">
    <brk id="25" max="11" man="1"/>
    <brk id="57" max="11" man="1"/>
    <brk id="79" max="11" man="1"/>
    <brk id="110" max="11" man="1"/>
    <brk id="126" max="11" man="1"/>
    <brk id="15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 </vt:lpstr>
      <vt:lpstr>'приложение 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Цацуро Юлия Сергеевна</cp:lastModifiedBy>
  <cp:lastPrinted>2024-07-08T12:46:36Z</cp:lastPrinted>
  <dcterms:created xsi:type="dcterms:W3CDTF">1996-10-08T23:32:33Z</dcterms:created>
  <dcterms:modified xsi:type="dcterms:W3CDTF">2024-07-08T14:35:06Z</dcterms:modified>
</cp:coreProperties>
</file>