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МП'!$A$1:$K$138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45621"/>
</workbook>
</file>

<file path=xl/calcChain.xml><?xml version="1.0" encoding="utf-8"?>
<calcChain xmlns="http://schemas.openxmlformats.org/spreadsheetml/2006/main">
  <c r="J109" i="9" l="1"/>
  <c r="I109" i="9"/>
  <c r="H29" i="9"/>
  <c r="H109" i="9"/>
  <c r="H84" i="9"/>
  <c r="H24" i="9"/>
  <c r="J20" i="9"/>
  <c r="I20" i="9"/>
  <c r="H20" i="9"/>
  <c r="G104" i="9"/>
  <c r="G101" i="9" s="1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G79" i="9" s="1"/>
  <c r="E68" i="9"/>
  <c r="E78" i="9" s="1"/>
  <c r="G66" i="9"/>
  <c r="G76" i="9" s="1"/>
  <c r="F66" i="9"/>
  <c r="E66" i="9"/>
  <c r="E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F44" i="9" s="1"/>
  <c r="E28" i="9"/>
  <c r="E43" i="9" s="1"/>
  <c r="F26" i="9"/>
  <c r="F41" i="9" s="1"/>
  <c r="G24" i="9"/>
  <c r="G21" i="9" s="1"/>
  <c r="F21" i="9"/>
  <c r="E21" i="9"/>
  <c r="G19" i="9"/>
  <c r="F19" i="9"/>
  <c r="G18" i="9"/>
  <c r="F18" i="9"/>
  <c r="G16" i="9"/>
  <c r="F16" i="9"/>
  <c r="E16" i="9"/>
  <c r="J19" i="9"/>
  <c r="I19" i="9"/>
  <c r="H19" i="9"/>
  <c r="E26" i="9" l="1"/>
  <c r="E41" i="9" s="1"/>
  <c r="G26" i="9"/>
  <c r="G41" i="9" s="1"/>
  <c r="F76" i="9"/>
  <c r="J110" i="9"/>
  <c r="I110" i="9"/>
  <c r="F112" i="9"/>
  <c r="G112" i="9"/>
  <c r="H112" i="9"/>
  <c r="I112" i="9"/>
  <c r="J112" i="9"/>
  <c r="F113" i="9"/>
  <c r="G113" i="9"/>
  <c r="H113" i="9"/>
  <c r="I113" i="9"/>
  <c r="F114" i="9"/>
  <c r="G114" i="9"/>
  <c r="H114" i="9"/>
  <c r="I114" i="9"/>
  <c r="J114" i="9"/>
  <c r="F115" i="9"/>
  <c r="G115" i="9"/>
  <c r="H115" i="9"/>
  <c r="I115" i="9"/>
  <c r="J115" i="9"/>
  <c r="E115" i="9"/>
  <c r="E114" i="9"/>
  <c r="E113" i="9"/>
  <c r="E112" i="9"/>
  <c r="G106" i="9"/>
  <c r="K110" i="9"/>
  <c r="K109" i="9"/>
  <c r="K108" i="9"/>
  <c r="K107" i="9"/>
  <c r="J106" i="9"/>
  <c r="I106" i="9"/>
  <c r="H106" i="9"/>
  <c r="F106" i="9"/>
  <c r="E106" i="9"/>
  <c r="K106" i="9" l="1"/>
  <c r="H122" i="9" l="1"/>
  <c r="H121" i="9" s="1"/>
  <c r="I122" i="9"/>
  <c r="J122" i="9"/>
  <c r="J121" i="9" s="1"/>
  <c r="H123" i="9"/>
  <c r="I123" i="9"/>
  <c r="I121" i="9" s="1"/>
  <c r="J123" i="9"/>
  <c r="H124" i="9"/>
  <c r="I124" i="9"/>
  <c r="J124" i="9"/>
  <c r="H125" i="9"/>
  <c r="I125" i="9"/>
  <c r="J125" i="9"/>
  <c r="G122" i="9"/>
  <c r="G123" i="9"/>
  <c r="G124" i="9"/>
  <c r="G125" i="9"/>
  <c r="F122" i="9"/>
  <c r="F123" i="9"/>
  <c r="F124" i="9"/>
  <c r="F125" i="9"/>
  <c r="E123" i="9"/>
  <c r="K123" i="9" s="1"/>
  <c r="E124" i="9"/>
  <c r="E125" i="9"/>
  <c r="K125" i="9" s="1"/>
  <c r="E122" i="9"/>
  <c r="E117" i="9"/>
  <c r="E127" i="9" s="1"/>
  <c r="E118" i="9"/>
  <c r="E119" i="9"/>
  <c r="E120" i="9"/>
  <c r="G117" i="9"/>
  <c r="G127" i="9" s="1"/>
  <c r="H117" i="9"/>
  <c r="H127" i="9" s="1"/>
  <c r="I117" i="9"/>
  <c r="I116" i="9" s="1"/>
  <c r="J117" i="9"/>
  <c r="J127" i="9" s="1"/>
  <c r="G118" i="9"/>
  <c r="G128" i="9" s="1"/>
  <c r="H118" i="9"/>
  <c r="I118" i="9"/>
  <c r="J118" i="9"/>
  <c r="G119" i="9"/>
  <c r="G129" i="9" s="1"/>
  <c r="H119" i="9"/>
  <c r="I119" i="9"/>
  <c r="I129" i="9" s="1"/>
  <c r="J119" i="9"/>
  <c r="G120" i="9"/>
  <c r="G130" i="9" s="1"/>
  <c r="H120" i="9"/>
  <c r="H130" i="9" s="1"/>
  <c r="I120" i="9"/>
  <c r="I130" i="9" s="1"/>
  <c r="J120" i="9"/>
  <c r="J130" i="9" s="1"/>
  <c r="F118" i="9"/>
  <c r="K118" i="9" s="1"/>
  <c r="F119" i="9"/>
  <c r="F129" i="9" s="1"/>
  <c r="F120" i="9"/>
  <c r="K120" i="9" s="1"/>
  <c r="H116" i="9"/>
  <c r="J116" i="9"/>
  <c r="K112" i="9"/>
  <c r="K115" i="9"/>
  <c r="I128" i="9"/>
  <c r="H129" i="9"/>
  <c r="J129" i="9"/>
  <c r="F111" i="9"/>
  <c r="G111" i="9"/>
  <c r="H111" i="9"/>
  <c r="K103" i="9"/>
  <c r="K104" i="9"/>
  <c r="K105" i="9"/>
  <c r="H101" i="9"/>
  <c r="I101" i="9"/>
  <c r="J101" i="9"/>
  <c r="K98" i="9"/>
  <c r="K99" i="9"/>
  <c r="K100" i="9"/>
  <c r="H96" i="9"/>
  <c r="I96" i="9"/>
  <c r="J96" i="9"/>
  <c r="K83" i="9"/>
  <c r="K84" i="9"/>
  <c r="K85" i="9"/>
  <c r="K87" i="9"/>
  <c r="K88" i="9"/>
  <c r="K89" i="9"/>
  <c r="K90" i="9"/>
  <c r="K91" i="9"/>
  <c r="K92" i="9"/>
  <c r="K93" i="9"/>
  <c r="K94" i="9"/>
  <c r="K95" i="9"/>
  <c r="H81" i="9"/>
  <c r="I81" i="9"/>
  <c r="J81" i="9"/>
  <c r="H77" i="9"/>
  <c r="I77" i="9"/>
  <c r="J77" i="9"/>
  <c r="H78" i="9"/>
  <c r="I78" i="9"/>
  <c r="H79" i="9"/>
  <c r="I79" i="9"/>
  <c r="J79" i="9"/>
  <c r="H80" i="9"/>
  <c r="I80" i="9"/>
  <c r="J80" i="9"/>
  <c r="K73" i="9"/>
  <c r="K74" i="9"/>
  <c r="K75" i="9"/>
  <c r="H71" i="9"/>
  <c r="I71" i="9"/>
  <c r="J71" i="9"/>
  <c r="K69" i="9"/>
  <c r="K70" i="9"/>
  <c r="K80" i="9" s="1"/>
  <c r="H66" i="9"/>
  <c r="H76" i="9" s="1"/>
  <c r="I66" i="9"/>
  <c r="I76" i="9" s="1"/>
  <c r="K63" i="9"/>
  <c r="K64" i="9"/>
  <c r="K65" i="9"/>
  <c r="H61" i="9"/>
  <c r="I61" i="9"/>
  <c r="J61" i="9"/>
  <c r="H56" i="9"/>
  <c r="I56" i="9"/>
  <c r="J56" i="9"/>
  <c r="K52" i="9"/>
  <c r="K53" i="9"/>
  <c r="K54" i="9"/>
  <c r="K55" i="9"/>
  <c r="H51" i="9"/>
  <c r="I51" i="9"/>
  <c r="J51" i="9"/>
  <c r="H46" i="9"/>
  <c r="I46" i="9"/>
  <c r="J46" i="9"/>
  <c r="H42" i="9"/>
  <c r="I42" i="9"/>
  <c r="J42" i="9"/>
  <c r="H43" i="9"/>
  <c r="I43" i="9"/>
  <c r="H44" i="9"/>
  <c r="I44" i="9"/>
  <c r="J44" i="9"/>
  <c r="H45" i="9"/>
  <c r="I45" i="9"/>
  <c r="J45" i="9"/>
  <c r="K32" i="9"/>
  <c r="K33" i="9"/>
  <c r="K34" i="9"/>
  <c r="K35" i="9"/>
  <c r="H31" i="9"/>
  <c r="I31" i="9"/>
  <c r="J31" i="9"/>
  <c r="H26" i="9"/>
  <c r="I26" i="9"/>
  <c r="H21" i="9"/>
  <c r="I21" i="9"/>
  <c r="J21" i="9"/>
  <c r="H16" i="9"/>
  <c r="I16" i="9"/>
  <c r="J16" i="9"/>
  <c r="F121" i="9" l="1"/>
  <c r="G121" i="9"/>
  <c r="I127" i="9"/>
  <c r="G116" i="9"/>
  <c r="E130" i="9"/>
  <c r="E128" i="9"/>
  <c r="K124" i="9"/>
  <c r="G126" i="9"/>
  <c r="K119" i="9"/>
  <c r="E129" i="9"/>
  <c r="F130" i="9"/>
  <c r="K130" i="9" s="1"/>
  <c r="F128" i="9"/>
  <c r="K79" i="9"/>
  <c r="H128" i="9"/>
  <c r="H126" i="9" s="1"/>
  <c r="K129" i="9"/>
  <c r="K114" i="9"/>
  <c r="I111" i="9"/>
  <c r="I126" i="9"/>
  <c r="F117" i="9"/>
  <c r="F116" i="9" l="1"/>
  <c r="F127" i="9"/>
  <c r="K117" i="9"/>
  <c r="K102" i="9"/>
  <c r="K101" i="9" s="1"/>
  <c r="K97" i="9"/>
  <c r="K96" i="9" s="1"/>
  <c r="F126" i="9" l="1"/>
  <c r="K127" i="9"/>
  <c r="E116" i="9"/>
  <c r="K59" i="9"/>
  <c r="K116" i="9" l="1"/>
  <c r="K31" i="9"/>
  <c r="E111" i="9" l="1"/>
  <c r="K122" i="9" l="1"/>
  <c r="K50" i="9"/>
  <c r="K49" i="9"/>
  <c r="K48" i="9"/>
  <c r="K47" i="9"/>
  <c r="K46" i="9" l="1"/>
  <c r="K51" i="9"/>
  <c r="K72" i="9"/>
  <c r="K38" i="9"/>
  <c r="K40" i="9"/>
  <c r="K37" i="9"/>
  <c r="J36" i="9"/>
  <c r="I36" i="9"/>
  <c r="I41" i="9" s="1"/>
  <c r="H36" i="9"/>
  <c r="H41" i="9" s="1"/>
  <c r="K39" i="9" l="1"/>
  <c r="K36" i="9" s="1"/>
  <c r="K71" i="9"/>
  <c r="K82" i="9"/>
  <c r="K121" i="9" l="1"/>
  <c r="E121" i="9"/>
  <c r="K81" i="9"/>
  <c r="J86" i="9"/>
  <c r="I86" i="9"/>
  <c r="K86" i="9" l="1"/>
  <c r="E126" i="9"/>
  <c r="J68" i="9"/>
  <c r="K67" i="9"/>
  <c r="K77" i="9" s="1"/>
  <c r="K62" i="9"/>
  <c r="K60" i="9"/>
  <c r="K58" i="9"/>
  <c r="K57" i="9"/>
  <c r="K30" i="9"/>
  <c r="K45" i="9" s="1"/>
  <c r="K27" i="9"/>
  <c r="K42" i="9" s="1"/>
  <c r="K25" i="9"/>
  <c r="K23" i="9"/>
  <c r="K22" i="9"/>
  <c r="K18" i="9"/>
  <c r="K17" i="9"/>
  <c r="F60" i="8"/>
  <c r="E60" i="8"/>
  <c r="K68" i="9" l="1"/>
  <c r="K78" i="9" s="1"/>
  <c r="J78" i="9"/>
  <c r="J66" i="9"/>
  <c r="J76" i="9" s="1"/>
  <c r="J113" i="9"/>
  <c r="J26" i="9"/>
  <c r="J41" i="9" s="1"/>
  <c r="J43" i="9"/>
  <c r="K28" i="9"/>
  <c r="K43" i="9" s="1"/>
  <c r="K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K42" i="8" s="1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J128" i="9" l="1"/>
  <c r="J111" i="9"/>
  <c r="K113" i="9"/>
  <c r="G22" i="8"/>
  <c r="K58" i="8"/>
  <c r="F57" i="8"/>
  <c r="K19" i="9"/>
  <c r="K29" i="9"/>
  <c r="K44" i="9" s="1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K57" i="6" s="1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J58" i="6" s="1"/>
  <c r="K27" i="6"/>
  <c r="G26" i="6"/>
  <c r="F26" i="6"/>
  <c r="E26" i="6"/>
  <c r="G25" i="6"/>
  <c r="G24" i="6"/>
  <c r="H24" i="6" s="1"/>
  <c r="I24" i="6" s="1"/>
  <c r="K23" i="6"/>
  <c r="K22" i="6"/>
  <c r="G21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J126" i="9" l="1"/>
  <c r="K128" i="9"/>
  <c r="K126" i="9" s="1"/>
  <c r="K26" i="9"/>
  <c r="K41" i="9" s="1"/>
  <c r="F56" i="6"/>
  <c r="G60" i="6"/>
  <c r="K46" i="6"/>
  <c r="H59" i="7"/>
  <c r="H63" i="7" s="1"/>
  <c r="L57" i="7"/>
  <c r="G63" i="6"/>
  <c r="H60" i="7"/>
  <c r="I20" i="7"/>
  <c r="L28" i="7"/>
  <c r="K56" i="9"/>
  <c r="K24" i="9"/>
  <c r="K21" i="9" s="1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K66" i="9"/>
  <c r="K76" i="9" s="1"/>
  <c r="L36" i="7"/>
  <c r="K111" i="9"/>
  <c r="K20" i="9"/>
  <c r="K16" i="9" s="1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6" i="7" s="1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L44" i="7"/>
  <c r="L41" i="7" s="1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6" i="6" s="1"/>
  <c r="H59" i="6"/>
  <c r="H5" i="6"/>
  <c r="H63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K44" i="6"/>
  <c r="K41" i="6" s="1"/>
  <c r="J21" i="6"/>
  <c r="K54" i="6"/>
  <c r="K29" i="6"/>
  <c r="K26" i="6" s="1"/>
  <c r="K24" i="6"/>
  <c r="K21" i="6" s="1"/>
  <c r="E56" i="5"/>
  <c r="J60" i="5"/>
  <c r="K54" i="5"/>
  <c r="J53" i="5"/>
  <c r="K52" i="5"/>
  <c r="J51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J58" i="5" l="1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J16" i="7"/>
  <c r="L19" i="7"/>
  <c r="L16" i="7" s="1"/>
  <c r="K34" i="7"/>
  <c r="J31" i="7"/>
  <c r="I5" i="6"/>
  <c r="K60" i="6"/>
  <c r="K20" i="6"/>
  <c r="I59" i="6"/>
  <c r="I63" i="6" s="1"/>
  <c r="J19" i="6"/>
  <c r="I16" i="6"/>
  <c r="K19" i="6"/>
  <c r="K16" i="6" s="1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L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J63" i="6" l="1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<sst xmlns="http://schemas.openxmlformats.org/spreadsheetml/2006/main" count="597" uniqueCount="86">
  <si>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</si>
  <si>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</si>
  <si>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</si>
  <si>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</si>
  <si>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</si>
  <si>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</si>
  <si>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</si>
  <si>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</si>
  <si>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</si>
  <si>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</si>
  <si>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</si>
  <si>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</si>
  <si>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</si>
  <si>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</si>
  <si>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</si>
  <si>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</si>
  <si>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</si>
  <si>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</si>
  <si>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</si>
  <si>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</si>
  <si>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</si>
  <si>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</si>
  <si>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</si>
  <si>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</si>
  <si>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</si>
  <si>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</si>
  <si>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</si>
  <si>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</si>
  <si>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</si>
  <si>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</si>
  <si>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</si>
  <si>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</si>
  <si>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</si>
  <si>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</si>
  <si>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</si>
  <si>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</si>
  <si>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</si>
  <si>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</si>
  <si>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</si>
  <si>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</si>
  <si>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</si>
  <si>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</si>
  <si>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</si>
  <si>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</si>
  <si>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</si>
  <si>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</si>
  <si>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</si>
  <si>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</si>
  <si>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</si>
  <si>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</si>
  <si>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</si>
  <si>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</si>
  <si>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</si>
  <si>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</si>
  <si>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</si>
  <si>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</si>
  <si>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</si>
  <si>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</si>
  <si>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</si>
  <si>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</si>
  <si>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</si>
  <si>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</si>
  <si>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</si>
  <si>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</si>
  <si>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</si>
  <si>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</si>
  <si>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</si>
  <si>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</si>
  <si>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</si>
  <si>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</si>
  <si>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</si>
  <si>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</si>
  <si>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</si>
  <si>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</si>
  <si>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</si>
  <si>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</si>
  <si>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</si>
  <si>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</si>
  <si>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r>
      <t xml:space="preserve">Организация и проведение официальных физкультурно- 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</si>
  <si>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</si>
  <si>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</si>
  <si>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</si>
  <si>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</si>
  <si>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</si>
  <si>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</si>
  <si>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Приложение к постановлению Администрации города Вологды                              от 15.06.2023 № 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</si>
</sst>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62" t="s">
        <v>19</v>
      </c>
      <c r="F12" s="62"/>
      <c r="G12" s="62"/>
      <c r="H12" s="62"/>
      <c r="I12" s="62"/>
      <c r="J12" s="62"/>
      <c r="K12" s="62"/>
    </row>
    <row r="13" spans="1:1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</row>
    <row r="14" spans="1:11" x14ac:dyDescent="0.25">
      <c r="A14" s="62"/>
      <c r="B14" s="62"/>
      <c r="C14" s="62"/>
      <c r="D14" s="62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65" t="s">
        <v>21</v>
      </c>
      <c r="B16" s="66" t="s">
        <v>22</v>
      </c>
      <c r="C16" s="62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5"/>
      <c r="B17" s="66"/>
      <c r="C17" s="62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5"/>
      <c r="B19" s="66"/>
      <c r="C19" s="62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5"/>
      <c r="B20" s="66"/>
      <c r="C20" s="62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67" t="s">
        <v>28</v>
      </c>
      <c r="B21" s="69" t="s">
        <v>29</v>
      </c>
      <c r="C21" s="71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68"/>
      <c r="B22" s="70"/>
      <c r="C22" s="72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70"/>
      <c r="C24" s="72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68"/>
      <c r="B25" s="70"/>
      <c r="C25" s="73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3"/>
      <c r="B28" s="64"/>
      <c r="C28" s="62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3"/>
      <c r="B29" s="64"/>
      <c r="C29" s="62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3"/>
      <c r="B30" s="64"/>
      <c r="C30" s="62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4"/>
      <c r="B34" s="64"/>
      <c r="C34" s="62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4"/>
      <c r="B39" s="64"/>
      <c r="C39" s="62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42</v>
      </c>
      <c r="B51" s="75" t="s">
        <v>36</v>
      </c>
      <c r="C51" s="62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4"/>
      <c r="B53" s="76"/>
      <c r="C53" s="62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4"/>
      <c r="B54" s="76"/>
      <c r="C54" s="62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4"/>
      <c r="B55" s="77"/>
      <c r="C55" s="62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2"/>
      <c r="B56" s="62"/>
      <c r="C56" s="62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62"/>
      <c r="B57" s="62"/>
      <c r="C57" s="62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62"/>
      <c r="B58" s="62"/>
      <c r="C58" s="62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62"/>
      <c r="B59" s="62"/>
      <c r="C59" s="62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62"/>
      <c r="B60" s="62"/>
      <c r="C60" s="62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1:A55"/>
    <mergeCell ref="B51:B55"/>
    <mergeCell ref="C51:C55"/>
    <mergeCell ref="A56:B60"/>
    <mergeCell ref="C56:C6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62" t="s">
        <v>19</v>
      </c>
      <c r="F12" s="62"/>
      <c r="G12" s="62"/>
      <c r="H12" s="62"/>
      <c r="I12" s="62"/>
      <c r="J12" s="62"/>
      <c r="K12" s="62"/>
    </row>
    <row r="13" spans="1:1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</row>
    <row r="14" spans="1:11" x14ac:dyDescent="0.25">
      <c r="A14" s="62"/>
      <c r="B14" s="62"/>
      <c r="C14" s="62"/>
      <c r="D14" s="62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65" t="s">
        <v>21</v>
      </c>
      <c r="B16" s="66" t="s">
        <v>22</v>
      </c>
      <c r="C16" s="62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5"/>
      <c r="B17" s="66"/>
      <c r="C17" s="62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5"/>
      <c r="B19" s="66"/>
      <c r="C19" s="62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5"/>
      <c r="B20" s="66"/>
      <c r="C20" s="62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67" t="s">
        <v>28</v>
      </c>
      <c r="B21" s="69" t="s">
        <v>29</v>
      </c>
      <c r="C21" s="71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68"/>
      <c r="B22" s="70"/>
      <c r="C22" s="72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70"/>
      <c r="C24" s="72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68"/>
      <c r="B25" s="70"/>
      <c r="C25" s="73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3"/>
      <c r="B28" s="64"/>
      <c r="C28" s="62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3"/>
      <c r="B29" s="64"/>
      <c r="C29" s="62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3"/>
      <c r="B30" s="64"/>
      <c r="C30" s="62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4"/>
      <c r="B34" s="64"/>
      <c r="C34" s="62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4"/>
      <c r="B39" s="64"/>
      <c r="C39" s="62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42</v>
      </c>
      <c r="B51" s="75" t="s">
        <v>36</v>
      </c>
      <c r="C51" s="62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4"/>
      <c r="B53" s="76"/>
      <c r="C53" s="62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4"/>
      <c r="B54" s="76"/>
      <c r="C54" s="62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4"/>
      <c r="B55" s="77"/>
      <c r="C55" s="62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2"/>
      <c r="B56" s="62"/>
      <c r="C56" s="62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62"/>
      <c r="B57" s="62"/>
      <c r="C57" s="62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62"/>
      <c r="B58" s="62"/>
      <c r="C58" s="62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62"/>
      <c r="B59" s="62"/>
      <c r="C59" s="62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62"/>
      <c r="B60" s="62"/>
      <c r="C60" s="62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78" t="s">
        <v>19</v>
      </c>
      <c r="F12" s="79"/>
      <c r="G12" s="79"/>
      <c r="H12" s="79"/>
      <c r="I12" s="79"/>
      <c r="J12" s="79"/>
      <c r="K12" s="79"/>
      <c r="L12" s="80"/>
    </row>
    <row r="13" spans="1:12" ht="14.25" customHeight="1" x14ac:dyDescent="0.25">
      <c r="A13" s="62"/>
      <c r="B13" s="62"/>
      <c r="C13" s="62"/>
      <c r="D13" s="62"/>
      <c r="E13" s="81"/>
      <c r="F13" s="82"/>
      <c r="G13" s="82"/>
      <c r="H13" s="82"/>
      <c r="I13" s="82"/>
      <c r="J13" s="82"/>
      <c r="K13" s="82"/>
      <c r="L13" s="83"/>
    </row>
    <row r="14" spans="1:12" ht="46.5" customHeight="1" x14ac:dyDescent="0.25">
      <c r="A14" s="62"/>
      <c r="B14" s="62"/>
      <c r="C14" s="62"/>
      <c r="D14" s="62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65" t="s">
        <v>21</v>
      </c>
      <c r="B16" s="66" t="s">
        <v>22</v>
      </c>
      <c r="C16" s="62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65"/>
      <c r="B17" s="66"/>
      <c r="C17" s="62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65"/>
      <c r="B18" s="66"/>
      <c r="C18" s="62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65"/>
      <c r="B19" s="66"/>
      <c r="C19" s="62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65"/>
      <c r="B20" s="66"/>
      <c r="C20" s="62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67" t="s">
        <v>28</v>
      </c>
      <c r="B21" s="69" t="s">
        <v>29</v>
      </c>
      <c r="C21" s="71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68"/>
      <c r="B22" s="70"/>
      <c r="C22" s="72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68"/>
      <c r="B23" s="70"/>
      <c r="C23" s="72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68"/>
      <c r="B24" s="70"/>
      <c r="C24" s="72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68"/>
      <c r="B25" s="70"/>
      <c r="C25" s="73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63"/>
      <c r="B28" s="64"/>
      <c r="C28" s="62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63"/>
      <c r="B29" s="64"/>
      <c r="C29" s="62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63"/>
      <c r="B30" s="64"/>
      <c r="C30" s="62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74"/>
      <c r="B34" s="64"/>
      <c r="C34" s="62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74"/>
      <c r="B39" s="64"/>
      <c r="C39" s="62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74"/>
      <c r="B44" s="64"/>
      <c r="C44" s="62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74" t="s">
        <v>42</v>
      </c>
      <c r="B51" s="75" t="s">
        <v>47</v>
      </c>
      <c r="C51" s="62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74"/>
      <c r="B53" s="76"/>
      <c r="C53" s="62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74"/>
      <c r="B54" s="76"/>
      <c r="C54" s="62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74"/>
      <c r="B55" s="77"/>
      <c r="C55" s="62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62"/>
      <c r="B56" s="62"/>
      <c r="C56" s="62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62"/>
      <c r="B57" s="62"/>
      <c r="C57" s="62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62"/>
      <c r="B58" s="62"/>
      <c r="C58" s="62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62"/>
      <c r="B59" s="62"/>
      <c r="C59" s="62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62"/>
      <c r="B60" s="62"/>
      <c r="C60" s="62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1:J1"/>
    <mergeCell ref="A9:L9"/>
    <mergeCell ref="A10:L10"/>
    <mergeCell ref="A12:A14"/>
    <mergeCell ref="B12:B14"/>
    <mergeCell ref="C12:C14"/>
    <mergeCell ref="D12:D14"/>
    <mergeCell ref="E12:L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61" t="s">
        <v>14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x14ac:dyDescent="0.25">
      <c r="A6" s="61" t="s">
        <v>15</v>
      </c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62" t="s">
        <v>7</v>
      </c>
      <c r="B8" s="62" t="s">
        <v>16</v>
      </c>
      <c r="C8" s="62" t="s">
        <v>17</v>
      </c>
      <c r="D8" s="62" t="s">
        <v>18</v>
      </c>
      <c r="E8" s="79"/>
      <c r="F8" s="79"/>
      <c r="G8" s="79"/>
      <c r="H8" s="79"/>
      <c r="I8" s="79"/>
      <c r="J8" s="79"/>
      <c r="K8" s="80"/>
    </row>
    <row r="9" spans="1:11" ht="10.5" customHeight="1" x14ac:dyDescent="0.25">
      <c r="A9" s="62"/>
      <c r="B9" s="62"/>
      <c r="C9" s="62"/>
      <c r="D9" s="62"/>
      <c r="E9" s="82"/>
      <c r="F9" s="82"/>
      <c r="G9" s="82"/>
      <c r="H9" s="82"/>
      <c r="I9" s="82"/>
      <c r="J9" s="82"/>
      <c r="K9" s="83"/>
    </row>
    <row r="10" spans="1:11" ht="43.5" customHeight="1" x14ac:dyDescent="0.25">
      <c r="A10" s="62"/>
      <c r="B10" s="62"/>
      <c r="C10" s="62"/>
      <c r="D10" s="62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65">
        <v>1</v>
      </c>
      <c r="B12" s="66" t="s">
        <v>22</v>
      </c>
      <c r="C12" s="62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65"/>
      <c r="B13" s="66"/>
      <c r="C13" s="62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65"/>
      <c r="B14" s="66"/>
      <c r="C14" s="62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65"/>
      <c r="B15" s="66"/>
      <c r="C15" s="62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65"/>
      <c r="B16" s="66"/>
      <c r="C16" s="62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67">
        <v>2</v>
      </c>
      <c r="B17" s="69" t="s">
        <v>29</v>
      </c>
      <c r="C17" s="71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68"/>
      <c r="B18" s="70"/>
      <c r="C18" s="72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68"/>
      <c r="B19" s="70"/>
      <c r="C19" s="72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68"/>
      <c r="B20" s="70"/>
      <c r="C20" s="72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68"/>
      <c r="B21" s="70"/>
      <c r="C21" s="73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63">
        <v>3</v>
      </c>
      <c r="B22" s="64" t="s">
        <v>31</v>
      </c>
      <c r="C22" s="62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63"/>
      <c r="B23" s="64"/>
      <c r="C23" s="62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3"/>
      <c r="B24" s="64"/>
      <c r="C24" s="62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63"/>
      <c r="B25" s="64"/>
      <c r="C25" s="62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63"/>
      <c r="B26" s="64"/>
      <c r="C26" s="62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74" t="s">
        <v>56</v>
      </c>
      <c r="B27" s="64" t="s">
        <v>32</v>
      </c>
      <c r="C27" s="62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74"/>
      <c r="B28" s="64"/>
      <c r="C28" s="62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74"/>
      <c r="B29" s="64"/>
      <c r="C29" s="62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74"/>
      <c r="B30" s="64"/>
      <c r="C30" s="62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74"/>
      <c r="B31" s="64"/>
      <c r="C31" s="62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74" t="s">
        <v>57</v>
      </c>
      <c r="B32" s="64" t="s">
        <v>62</v>
      </c>
      <c r="C32" s="62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74"/>
      <c r="B33" s="64"/>
      <c r="C33" s="62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74"/>
      <c r="B34" s="64"/>
      <c r="C34" s="62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74"/>
      <c r="B35" s="64"/>
      <c r="C35" s="62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74"/>
      <c r="B36" s="64"/>
      <c r="C36" s="62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74" t="s">
        <v>58</v>
      </c>
      <c r="B37" s="64" t="s">
        <v>34</v>
      </c>
      <c r="C37" s="62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74"/>
      <c r="B38" s="64"/>
      <c r="C38" s="62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74"/>
      <c r="B39" s="64"/>
      <c r="C39" s="62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74"/>
      <c r="B40" s="64"/>
      <c r="C40" s="62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74"/>
      <c r="B41" s="64"/>
      <c r="C41" s="62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74" t="s">
        <v>59</v>
      </c>
      <c r="B42" s="64" t="s">
        <v>35</v>
      </c>
      <c r="C42" s="62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74"/>
      <c r="B43" s="64"/>
      <c r="C43" s="62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74"/>
      <c r="B45" s="64"/>
      <c r="C45" s="62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74"/>
      <c r="B46" s="64"/>
      <c r="C46" s="62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74" t="s">
        <v>60</v>
      </c>
      <c r="B47" s="75" t="s">
        <v>63</v>
      </c>
      <c r="C47" s="62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74"/>
      <c r="B48" s="76"/>
      <c r="C48" s="62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76"/>
      <c r="C49" s="62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74"/>
      <c r="B50" s="76"/>
      <c r="C50" s="62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74"/>
      <c r="B51" s="77"/>
      <c r="C51" s="62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85" t="s">
        <v>61</v>
      </c>
      <c r="B52" s="75" t="s">
        <v>64</v>
      </c>
      <c r="C52" s="62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86"/>
      <c r="B53" s="76"/>
      <c r="C53" s="62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86"/>
      <c r="B54" s="76"/>
      <c r="C54" s="62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86"/>
      <c r="B55" s="76"/>
      <c r="C55" s="62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87"/>
      <c r="B56" s="77"/>
      <c r="C56" s="62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62"/>
      <c r="B57" s="62"/>
      <c r="C57" s="62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62"/>
      <c r="B58" s="62"/>
      <c r="C58" s="62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62"/>
      <c r="B59" s="62"/>
      <c r="C59" s="62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62"/>
      <c r="B60" s="62"/>
      <c r="C60" s="62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62"/>
      <c r="B61" s="62"/>
      <c r="C61" s="62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84" t="s">
        <v>51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47:A51"/>
    <mergeCell ref="B47:B51"/>
    <mergeCell ref="C47:C51"/>
    <mergeCell ref="A57:B61"/>
    <mergeCell ref="C57:C61"/>
    <mergeCell ref="A52:A56"/>
    <mergeCell ref="B52:B56"/>
    <mergeCell ref="C52:C56"/>
    <mergeCell ref="A37:A41"/>
    <mergeCell ref="B37:B41"/>
    <mergeCell ref="C37:C41"/>
    <mergeCell ref="A42:A46"/>
    <mergeCell ref="B42:B46"/>
    <mergeCell ref="C42:C46"/>
    <mergeCell ref="C22:C26"/>
    <mergeCell ref="A27:A31"/>
    <mergeCell ref="B27:B31"/>
    <mergeCell ref="C27:C31"/>
    <mergeCell ref="A32:A36"/>
    <mergeCell ref="B32:B36"/>
    <mergeCell ref="C32:C36"/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zoomScaleSheetLayoutView="100" workbookViewId="0">
      <selection activeCell="A10" sqref="A10:K10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style="52" customWidth="1"/>
    <col min="8" max="8" width="13.7109375" style="52" customWidth="1"/>
    <col min="9" max="9" width="14.140625" customWidth="1"/>
    <col min="10" max="10" width="13.140625" customWidth="1"/>
    <col min="11" max="11" width="13.28515625" customWidth="1"/>
    <col min="12" max="12" width="11.7109375" bestFit="1" customWidth="1"/>
    <col min="13" max="13" width="10.28515625" bestFit="1" customWidth="1"/>
  </cols>
  <sheetData>
    <row r="1" spans="1:11" ht="11.25" customHeight="1" x14ac:dyDescent="0.25">
      <c r="I1" s="102" t="s">
        <v>85</v>
      </c>
      <c r="J1" s="103"/>
      <c r="K1" s="103"/>
    </row>
    <row r="2" spans="1:11" ht="12" customHeight="1" x14ac:dyDescent="0.25">
      <c r="I2" s="103"/>
      <c r="J2" s="103"/>
      <c r="K2" s="103"/>
    </row>
    <row r="3" spans="1:11" ht="11.25" customHeight="1" x14ac:dyDescent="0.25">
      <c r="I3" s="103"/>
      <c r="J3" s="103"/>
      <c r="K3" s="103"/>
    </row>
    <row r="4" spans="1:11" ht="16.5" customHeight="1" x14ac:dyDescent="0.25">
      <c r="I4" s="103"/>
      <c r="J4" s="103"/>
      <c r="K4" s="103"/>
    </row>
    <row r="5" spans="1:11" ht="19.5" customHeight="1" x14ac:dyDescent="0.25">
      <c r="B5" s="7"/>
      <c r="C5" s="7"/>
      <c r="D5" s="7"/>
      <c r="E5" s="7"/>
      <c r="F5" s="7"/>
      <c r="G5" s="53"/>
      <c r="H5" s="53"/>
      <c r="I5" s="104" t="s">
        <v>79</v>
      </c>
      <c r="J5" s="105"/>
      <c r="K5" s="105"/>
    </row>
    <row r="6" spans="1:11" x14ac:dyDescent="0.25">
      <c r="B6" s="4"/>
      <c r="C6" s="4"/>
      <c r="D6" s="4"/>
      <c r="E6" s="4"/>
      <c r="F6" s="4"/>
      <c r="G6" s="54"/>
      <c r="H6" s="54"/>
      <c r="I6" s="106" t="s">
        <v>72</v>
      </c>
      <c r="J6" s="105"/>
      <c r="K6" s="105"/>
    </row>
    <row r="7" spans="1:11" x14ac:dyDescent="0.25">
      <c r="B7" s="5"/>
      <c r="C7" s="13"/>
      <c r="D7" s="13"/>
      <c r="E7" s="13"/>
      <c r="F7" s="13"/>
      <c r="G7" s="55"/>
      <c r="H7" s="55"/>
      <c r="I7" s="106" t="s">
        <v>73</v>
      </c>
      <c r="J7" s="105"/>
      <c r="K7" s="105"/>
    </row>
    <row r="8" spans="1:11" x14ac:dyDescent="0.25">
      <c r="B8" s="5"/>
      <c r="C8" s="13"/>
      <c r="D8" s="13"/>
      <c r="E8" s="13"/>
      <c r="F8" s="13"/>
      <c r="G8" s="55"/>
      <c r="H8" s="55"/>
      <c r="I8" s="33"/>
      <c r="J8" s="32"/>
      <c r="K8" s="33"/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/>
      <c r="B11" s="18"/>
      <c r="C11" s="18"/>
      <c r="D11" s="18"/>
      <c r="E11" s="18"/>
      <c r="F11" s="18"/>
      <c r="G11" s="30"/>
      <c r="H11" s="30"/>
      <c r="I11" s="22"/>
      <c r="J11" s="22"/>
      <c r="K11" s="18"/>
    </row>
    <row r="12" spans="1:11" ht="12.75" customHeight="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79" t="s">
        <v>19</v>
      </c>
      <c r="F12" s="79"/>
      <c r="G12" s="79"/>
      <c r="H12" s="79"/>
      <c r="I12" s="79"/>
      <c r="J12" s="79"/>
      <c r="K12" s="80"/>
    </row>
    <row r="13" spans="1:11" ht="10.5" customHeight="1" x14ac:dyDescent="0.25">
      <c r="A13" s="62"/>
      <c r="B13" s="62"/>
      <c r="C13" s="62"/>
      <c r="D13" s="62"/>
      <c r="E13" s="82"/>
      <c r="F13" s="82"/>
      <c r="G13" s="82"/>
      <c r="H13" s="82"/>
      <c r="I13" s="82"/>
      <c r="J13" s="82"/>
      <c r="K13" s="83"/>
    </row>
    <row r="14" spans="1:11" ht="21" customHeight="1" x14ac:dyDescent="0.25">
      <c r="A14" s="62"/>
      <c r="B14" s="62"/>
      <c r="C14" s="62"/>
      <c r="D14" s="62"/>
      <c r="E14" s="48" t="s">
        <v>65</v>
      </c>
      <c r="F14" s="48" t="s">
        <v>0</v>
      </c>
      <c r="G14" s="20" t="s">
        <v>3</v>
      </c>
      <c r="H14" s="20" t="s">
        <v>4</v>
      </c>
      <c r="I14" s="39" t="s">
        <v>5</v>
      </c>
      <c r="J14" s="39" t="s">
        <v>6</v>
      </c>
      <c r="K14" s="39" t="s">
        <v>20</v>
      </c>
    </row>
    <row r="15" spans="1:11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9">
        <v>5</v>
      </c>
      <c r="F15" s="49">
        <v>6</v>
      </c>
      <c r="G15" s="56">
        <v>7</v>
      </c>
      <c r="H15" s="56">
        <v>8</v>
      </c>
      <c r="I15" s="26">
        <v>9</v>
      </c>
      <c r="J15" s="26">
        <v>10</v>
      </c>
      <c r="K15" s="26">
        <v>11</v>
      </c>
    </row>
    <row r="16" spans="1:11" x14ac:dyDescent="0.25">
      <c r="A16" s="65">
        <v>1</v>
      </c>
      <c r="B16" s="66" t="s">
        <v>22</v>
      </c>
      <c r="C16" s="62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J16" si="1">SUM(H17:H20)</f>
        <v>18661.900000000001</v>
      </c>
      <c r="I16" s="47">
        <f t="shared" si="1"/>
        <v>19055.3</v>
      </c>
      <c r="J16" s="47">
        <f t="shared" si="1"/>
        <v>19462.7</v>
      </c>
      <c r="K16" s="21">
        <f>K17+K18+K19+K20</f>
        <v>97665</v>
      </c>
    </row>
    <row r="17" spans="1:11" x14ac:dyDescent="0.25">
      <c r="A17" s="65"/>
      <c r="B17" s="66"/>
      <c r="C17" s="62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v>2700</v>
      </c>
      <c r="I18" s="21">
        <v>2700</v>
      </c>
      <c r="J18" s="21">
        <v>2700</v>
      </c>
      <c r="K18" s="21">
        <f>SUM(E18:J18)</f>
        <v>14140.5</v>
      </c>
    </row>
    <row r="19" spans="1:11" x14ac:dyDescent="0.25">
      <c r="A19" s="65"/>
      <c r="B19" s="66"/>
      <c r="C19" s="62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13631.9+300</f>
        <v>13931.9</v>
      </c>
      <c r="I19" s="21">
        <f>13980.3+300</f>
        <v>14280.3</v>
      </c>
      <c r="J19" s="21">
        <f>14342.7+300</f>
        <v>14642.7</v>
      </c>
      <c r="K19" s="21">
        <f>SUM(E19:J19)</f>
        <v>71604.399999999994</v>
      </c>
    </row>
    <row r="20" spans="1:11" x14ac:dyDescent="0.25">
      <c r="A20" s="65"/>
      <c r="B20" s="66"/>
      <c r="C20" s="62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SUM(E20:J20)</f>
        <v>11920.1</v>
      </c>
    </row>
    <row r="21" spans="1:11" x14ac:dyDescent="0.25">
      <c r="A21" s="67">
        <v>2</v>
      </c>
      <c r="B21" s="69" t="s">
        <v>29</v>
      </c>
      <c r="C21" s="71" t="s">
        <v>23</v>
      </c>
      <c r="D21" s="39" t="s">
        <v>20</v>
      </c>
      <c r="E21" s="21">
        <f t="shared" ref="E21:G21" si="2">SUM(E22:E25)</f>
        <v>71905.299999999988</v>
      </c>
      <c r="F21" s="21">
        <f t="shared" si="2"/>
        <v>73775.3</v>
      </c>
      <c r="G21" s="21">
        <f t="shared" si="2"/>
        <v>60728.2</v>
      </c>
      <c r="H21" s="21">
        <f t="shared" ref="H21:J21" si="3">SUM(H22:H25)</f>
        <v>81222.5</v>
      </c>
      <c r="I21" s="21">
        <f t="shared" si="3"/>
        <v>63030.400000000001</v>
      </c>
      <c r="J21" s="21">
        <f t="shared" si="3"/>
        <v>63744.3</v>
      </c>
      <c r="K21" s="21">
        <f>K22+K23+K24+K25</f>
        <v>414406</v>
      </c>
    </row>
    <row r="22" spans="1:11" x14ac:dyDescent="0.25">
      <c r="A22" s="68"/>
      <c r="B22" s="70"/>
      <c r="C22" s="72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v>0</v>
      </c>
      <c r="J23" s="21">
        <v>0</v>
      </c>
      <c r="K23" s="21">
        <f>SUM(E23:J23)</f>
        <v>1143.6999999999998</v>
      </c>
    </row>
    <row r="24" spans="1:11" x14ac:dyDescent="0.25">
      <c r="A24" s="68"/>
      <c r="B24" s="70"/>
      <c r="C24" s="72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v>16530.400000000001</v>
      </c>
      <c r="J24" s="21">
        <v>16744.3</v>
      </c>
      <c r="K24" s="21">
        <f>SUM(E24:J24)</f>
        <v>128926.59999999999</v>
      </c>
    </row>
    <row r="25" spans="1:11" x14ac:dyDescent="0.25">
      <c r="A25" s="68"/>
      <c r="B25" s="70"/>
      <c r="C25" s="73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f>SUM(E25:J25)</f>
        <v>284335.7</v>
      </c>
    </row>
    <row r="26" spans="1:11" x14ac:dyDescent="0.25">
      <c r="A26" s="99">
        <v>3</v>
      </c>
      <c r="B26" s="75" t="s">
        <v>31</v>
      </c>
      <c r="C26" s="62" t="s">
        <v>23</v>
      </c>
      <c r="D26" s="20" t="s">
        <v>20</v>
      </c>
      <c r="E26" s="21">
        <f t="shared" ref="E26:G26" si="4">E27+E28+E29+E30</f>
        <v>5043.8999999999996</v>
      </c>
      <c r="F26" s="21">
        <f t="shared" si="4"/>
        <v>54976.752</v>
      </c>
      <c r="G26" s="21">
        <f t="shared" si="4"/>
        <v>8610.4</v>
      </c>
      <c r="H26" s="21">
        <f t="shared" ref="H26:J26" si="5">H27+H28+H29+H30</f>
        <v>17057.5</v>
      </c>
      <c r="I26" s="21">
        <f t="shared" si="5"/>
        <v>10040.9</v>
      </c>
      <c r="J26" s="21">
        <f t="shared" si="5"/>
        <v>10237.1</v>
      </c>
      <c r="K26" s="21">
        <f>K27+K28+K29+K30</f>
        <v>105966.552</v>
      </c>
    </row>
    <row r="27" spans="1:11" x14ac:dyDescent="0.25">
      <c r="A27" s="100"/>
      <c r="B27" s="76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 t="shared" ref="K27:K35" si="6">SUM(E27:J27)</f>
        <v>0</v>
      </c>
    </row>
    <row r="28" spans="1:11" x14ac:dyDescent="0.25">
      <c r="A28" s="100"/>
      <c r="B28" s="76"/>
      <c r="C28" s="62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2604</v>
      </c>
      <c r="I28" s="21">
        <v>2604</v>
      </c>
      <c r="J28" s="21">
        <v>2604</v>
      </c>
      <c r="K28" s="21">
        <f t="shared" si="6"/>
        <v>52483</v>
      </c>
    </row>
    <row r="29" spans="1:11" x14ac:dyDescent="0.25">
      <c r="A29" s="100"/>
      <c r="B29" s="76"/>
      <c r="C29" s="62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f>6000+7178+1205.5</f>
        <v>14383.5</v>
      </c>
      <c r="I29" s="21">
        <v>7361.9</v>
      </c>
      <c r="J29" s="21">
        <v>7553.1</v>
      </c>
      <c r="K29" s="21">
        <f t="shared" si="6"/>
        <v>53111.899999999994</v>
      </c>
    </row>
    <row r="30" spans="1:11" x14ac:dyDescent="0.25">
      <c r="A30" s="100"/>
      <c r="B30" s="76"/>
      <c r="C30" s="62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f t="shared" si="6"/>
        <v>371.65199999999999</v>
      </c>
    </row>
    <row r="31" spans="1:11" x14ac:dyDescent="0.25">
      <c r="A31" s="100"/>
      <c r="B31" s="76"/>
      <c r="C31" s="71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7">G33+G34</f>
        <v>0</v>
      </c>
      <c r="H31" s="21">
        <f t="shared" ref="H31:J31" si="8">H32+H33+H34+H35</f>
        <v>0</v>
      </c>
      <c r="I31" s="21">
        <f t="shared" si="8"/>
        <v>0</v>
      </c>
      <c r="J31" s="21">
        <f t="shared" si="8"/>
        <v>0</v>
      </c>
      <c r="K31" s="21">
        <f t="shared" si="6"/>
        <v>66183</v>
      </c>
    </row>
    <row r="32" spans="1:11" x14ac:dyDescent="0.25">
      <c r="A32" s="100"/>
      <c r="B32" s="76"/>
      <c r="C32" s="7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 t="shared" si="6"/>
        <v>0</v>
      </c>
    </row>
    <row r="33" spans="1:11" x14ac:dyDescent="0.25">
      <c r="A33" s="100"/>
      <c r="B33" s="76"/>
      <c r="C33" s="72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f t="shared" si="6"/>
        <v>59564.7</v>
      </c>
    </row>
    <row r="34" spans="1:11" x14ac:dyDescent="0.25">
      <c r="A34" s="100"/>
      <c r="B34" s="76"/>
      <c r="C34" s="72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f t="shared" si="6"/>
        <v>6618.3</v>
      </c>
    </row>
    <row r="35" spans="1:11" x14ac:dyDescent="0.25">
      <c r="A35" s="100"/>
      <c r="B35" s="76"/>
      <c r="C35" s="73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 t="shared" si="6"/>
        <v>0</v>
      </c>
    </row>
    <row r="36" spans="1:11" x14ac:dyDescent="0.25">
      <c r="A36" s="100"/>
      <c r="B36" s="76"/>
      <c r="C36" s="62" t="s">
        <v>68</v>
      </c>
      <c r="D36" s="20" t="s">
        <v>20</v>
      </c>
      <c r="E36" s="21">
        <f t="shared" ref="E36:G36" si="9">E37+E38+E39+E40</f>
        <v>1100</v>
      </c>
      <c r="F36" s="21">
        <f t="shared" si="9"/>
        <v>3254</v>
      </c>
      <c r="G36" s="21">
        <f t="shared" si="9"/>
        <v>0</v>
      </c>
      <c r="H36" s="21">
        <f t="shared" ref="H36:J36" si="10">H37+H38+H39+H40</f>
        <v>0</v>
      </c>
      <c r="I36" s="21">
        <f t="shared" si="10"/>
        <v>0</v>
      </c>
      <c r="J36" s="21">
        <f t="shared" si="10"/>
        <v>0</v>
      </c>
      <c r="K36" s="21">
        <f>K37+K38+K39+K40</f>
        <v>4354</v>
      </c>
    </row>
    <row r="37" spans="1:11" x14ac:dyDescent="0.25">
      <c r="A37" s="100"/>
      <c r="B37" s="76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f>SUM(E37:J37)</f>
        <v>0</v>
      </c>
    </row>
    <row r="38" spans="1:11" x14ac:dyDescent="0.25">
      <c r="A38" s="100"/>
      <c r="B38" s="76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100"/>
      <c r="B39" s="76"/>
      <c r="C39" s="62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4354</v>
      </c>
    </row>
    <row r="40" spans="1:11" x14ac:dyDescent="0.25">
      <c r="A40" s="100"/>
      <c r="B40" s="76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SUM(E40:J40)</f>
        <v>0</v>
      </c>
    </row>
    <row r="41" spans="1:11" x14ac:dyDescent="0.25">
      <c r="A41" s="100"/>
      <c r="B41" s="76"/>
      <c r="C41" s="71" t="s">
        <v>37</v>
      </c>
      <c r="D41" s="42" t="s">
        <v>20</v>
      </c>
      <c r="E41" s="21">
        <f t="shared" ref="E41:G43" si="11">E26+E36+E31</f>
        <v>6143.9</v>
      </c>
      <c r="F41" s="21">
        <f t="shared" si="11"/>
        <v>124413.75200000001</v>
      </c>
      <c r="G41" s="21">
        <f t="shared" si="11"/>
        <v>8610.4</v>
      </c>
      <c r="H41" s="21">
        <f t="shared" ref="H41:J41" si="12">H26+H36+H31</f>
        <v>17057.5</v>
      </c>
      <c r="I41" s="21">
        <f t="shared" si="12"/>
        <v>10040.9</v>
      </c>
      <c r="J41" s="21">
        <f t="shared" si="12"/>
        <v>10237.1</v>
      </c>
      <c r="K41" s="47">
        <f t="shared" ref="K41" si="13">K26+K36+K31</f>
        <v>176503.552</v>
      </c>
    </row>
    <row r="42" spans="1:11" x14ac:dyDescent="0.25">
      <c r="A42" s="100"/>
      <c r="B42" s="76"/>
      <c r="C42" s="72"/>
      <c r="D42" s="42" t="s">
        <v>24</v>
      </c>
      <c r="E42" s="21">
        <f>E27+E37+E32</f>
        <v>0</v>
      </c>
      <c r="F42" s="21">
        <f t="shared" si="11"/>
        <v>0</v>
      </c>
      <c r="G42" s="21">
        <f t="shared" si="11"/>
        <v>0</v>
      </c>
      <c r="H42" s="21">
        <f t="shared" ref="H42:J42" si="14">H27+H37+H32</f>
        <v>0</v>
      </c>
      <c r="I42" s="21">
        <f t="shared" si="14"/>
        <v>0</v>
      </c>
      <c r="J42" s="21">
        <f t="shared" si="14"/>
        <v>0</v>
      </c>
      <c r="K42" s="47">
        <f t="shared" ref="K42" si="15">K27+K37+K32</f>
        <v>0</v>
      </c>
    </row>
    <row r="43" spans="1:11" x14ac:dyDescent="0.25">
      <c r="A43" s="100"/>
      <c r="B43" s="76"/>
      <c r="C43" s="72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1"/>
        <v>238.9</v>
      </c>
      <c r="H43" s="21">
        <f t="shared" ref="H43:J43" si="16">H28+H38+H33</f>
        <v>2604</v>
      </c>
      <c r="I43" s="21">
        <f t="shared" si="16"/>
        <v>2604</v>
      </c>
      <c r="J43" s="21">
        <f t="shared" si="16"/>
        <v>2604</v>
      </c>
      <c r="K43" s="47">
        <f t="shared" ref="K43" si="17">K28+K38+K33</f>
        <v>112047.7</v>
      </c>
    </row>
    <row r="44" spans="1:11" x14ac:dyDescent="0.25">
      <c r="A44" s="100"/>
      <c r="B44" s="76"/>
      <c r="C44" s="72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J44" si="18">H29+H39+H34</f>
        <v>14383.5</v>
      </c>
      <c r="I44" s="21">
        <f t="shared" si="18"/>
        <v>7361.9</v>
      </c>
      <c r="J44" s="21">
        <f t="shared" si="18"/>
        <v>7553.1</v>
      </c>
      <c r="K44" s="47">
        <f t="shared" ref="K44" si="19">K29+K39+K34</f>
        <v>64084.2</v>
      </c>
    </row>
    <row r="45" spans="1:11" x14ac:dyDescent="0.25">
      <c r="A45" s="101"/>
      <c r="B45" s="77"/>
      <c r="C45" s="73"/>
      <c r="D45" s="42" t="s">
        <v>27</v>
      </c>
      <c r="E45" s="21">
        <f>E30+E40+E35</f>
        <v>40</v>
      </c>
      <c r="F45" s="21">
        <f t="shared" ref="F45:G45" si="20">F30+F40+F35</f>
        <v>56.652000000000001</v>
      </c>
      <c r="G45" s="21">
        <f t="shared" si="20"/>
        <v>50</v>
      </c>
      <c r="H45" s="21">
        <f t="shared" ref="H45:J45" si="21">H30+H40+H35</f>
        <v>70</v>
      </c>
      <c r="I45" s="21">
        <f t="shared" si="21"/>
        <v>75</v>
      </c>
      <c r="J45" s="21">
        <f t="shared" si="21"/>
        <v>80</v>
      </c>
      <c r="K45" s="47">
        <f t="shared" ref="K45" si="22">K30+K40+K35</f>
        <v>371.65199999999999</v>
      </c>
    </row>
    <row r="46" spans="1:11" x14ac:dyDescent="0.25">
      <c r="A46" s="74" t="s">
        <v>56</v>
      </c>
      <c r="B46" s="64" t="s">
        <v>78</v>
      </c>
      <c r="C46" s="62" t="s">
        <v>23</v>
      </c>
      <c r="D46" s="20" t="s">
        <v>20</v>
      </c>
      <c r="E46" s="21">
        <f t="shared" ref="E46:G46" si="23">E47+E48+E49+E50</f>
        <v>3769.5</v>
      </c>
      <c r="F46" s="21">
        <f t="shared" si="23"/>
        <v>4846.5</v>
      </c>
      <c r="G46" s="21">
        <f t="shared" si="23"/>
        <v>11683.2</v>
      </c>
      <c r="H46" s="21">
        <f t="shared" ref="H46:J46" si="24">H47+H48+H49+H50</f>
        <v>12395.9</v>
      </c>
      <c r="I46" s="21">
        <f t="shared" si="24"/>
        <v>12395.9</v>
      </c>
      <c r="J46" s="21">
        <f t="shared" si="24"/>
        <v>12395.9</v>
      </c>
      <c r="K46" s="21">
        <f>K47+K48+K49+K50</f>
        <v>57486.9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12395.9</v>
      </c>
      <c r="J49" s="21">
        <v>12395.9</v>
      </c>
      <c r="K49" s="21">
        <f>SUM(E49:J49)</f>
        <v>57486.9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57</v>
      </c>
      <c r="B51" s="64" t="s">
        <v>62</v>
      </c>
      <c r="C51" s="62" t="s">
        <v>23</v>
      </c>
      <c r="D51" s="20" t="s">
        <v>20</v>
      </c>
      <c r="E51" s="21">
        <f t="shared" ref="E51:G51" si="25">E54+E55</f>
        <v>748.2</v>
      </c>
      <c r="F51" s="21">
        <f t="shared" si="25"/>
        <v>3255</v>
      </c>
      <c r="G51" s="21">
        <f t="shared" si="25"/>
        <v>3500</v>
      </c>
      <c r="H51" s="21">
        <f t="shared" ref="H51:J51" si="26">H52+H53+H54+H55</f>
        <v>4250</v>
      </c>
      <c r="I51" s="21">
        <f t="shared" si="26"/>
        <v>3500</v>
      </c>
      <c r="J51" s="21">
        <f t="shared" si="26"/>
        <v>3500</v>
      </c>
      <c r="K51" s="21">
        <f>SUM(E51:J51)</f>
        <v>18753.2</v>
      </c>
    </row>
    <row r="52" spans="1:11" x14ac:dyDescent="0.25">
      <c r="A52" s="74"/>
      <c r="B52" s="64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 t="shared" ref="K52:K55" si="27">SUM(E52:J52)</f>
        <v>0</v>
      </c>
    </row>
    <row r="53" spans="1:11" x14ac:dyDescent="0.25">
      <c r="A53" s="74"/>
      <c r="B53" s="64"/>
      <c r="C53" s="62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si="27"/>
        <v>0</v>
      </c>
    </row>
    <row r="54" spans="1:11" x14ac:dyDescent="0.25">
      <c r="A54" s="74"/>
      <c r="B54" s="64"/>
      <c r="C54" s="62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3500</v>
      </c>
      <c r="J54" s="21">
        <v>3500</v>
      </c>
      <c r="K54" s="21">
        <f t="shared" si="27"/>
        <v>18753.2</v>
      </c>
    </row>
    <row r="55" spans="1:11" x14ac:dyDescent="0.25">
      <c r="A55" s="74"/>
      <c r="B55" s="64"/>
      <c r="C55" s="62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27"/>
        <v>0</v>
      </c>
    </row>
    <row r="56" spans="1:11" x14ac:dyDescent="0.25">
      <c r="A56" s="74" t="s">
        <v>58</v>
      </c>
      <c r="B56" s="64" t="s">
        <v>34</v>
      </c>
      <c r="C56" s="62" t="s">
        <v>23</v>
      </c>
      <c r="D56" s="20" t="s">
        <v>20</v>
      </c>
      <c r="E56" s="21">
        <f t="shared" ref="E56:G56" si="28">E57+E58+E59+E60</f>
        <v>29038</v>
      </c>
      <c r="F56" s="21">
        <f t="shared" si="28"/>
        <v>31598.400000000001</v>
      </c>
      <c r="G56" s="21">
        <f t="shared" si="28"/>
        <v>45000</v>
      </c>
      <c r="H56" s="21">
        <f t="shared" ref="H56:J56" si="29">H57+H58+H59+H60</f>
        <v>29000</v>
      </c>
      <c r="I56" s="21">
        <f t="shared" si="29"/>
        <v>29000</v>
      </c>
      <c r="J56" s="21">
        <f t="shared" si="29"/>
        <v>29000</v>
      </c>
      <c r="K56" s="21">
        <f>K57+K58+K59+K60</f>
        <v>192636.4</v>
      </c>
    </row>
    <row r="57" spans="1:11" x14ac:dyDescent="0.25">
      <c r="A57" s="74"/>
      <c r="B57" s="64"/>
      <c r="C57" s="62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f>SUM(E57:J57)</f>
        <v>0</v>
      </c>
    </row>
    <row r="58" spans="1:11" x14ac:dyDescent="0.25">
      <c r="A58" s="74"/>
      <c r="B58" s="64"/>
      <c r="C58" s="62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f>SUM(E58:J58)</f>
        <v>0</v>
      </c>
    </row>
    <row r="59" spans="1:11" x14ac:dyDescent="0.25">
      <c r="A59" s="74"/>
      <c r="B59" s="64"/>
      <c r="C59" s="62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v>29000</v>
      </c>
      <c r="I59" s="21">
        <v>29000</v>
      </c>
      <c r="J59" s="21">
        <v>29000</v>
      </c>
      <c r="K59" s="21">
        <f>SUM(E59:J59)</f>
        <v>192636.4</v>
      </c>
    </row>
    <row r="60" spans="1:11" x14ac:dyDescent="0.25">
      <c r="A60" s="74"/>
      <c r="B60" s="64"/>
      <c r="C60" s="62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f>SUM(E60:J60)</f>
        <v>0</v>
      </c>
    </row>
    <row r="61" spans="1:11" x14ac:dyDescent="0.25">
      <c r="A61" s="74" t="s">
        <v>59</v>
      </c>
      <c r="B61" s="64" t="s">
        <v>77</v>
      </c>
      <c r="C61" s="62" t="s">
        <v>23</v>
      </c>
      <c r="D61" s="20" t="s">
        <v>20</v>
      </c>
      <c r="E61" s="21">
        <f t="shared" ref="E61:G61" si="30">E62+E63+E64+E65</f>
        <v>1800</v>
      </c>
      <c r="F61" s="21">
        <f t="shared" si="30"/>
        <v>1800</v>
      </c>
      <c r="G61" s="21">
        <f t="shared" si="30"/>
        <v>1800</v>
      </c>
      <c r="H61" s="21">
        <f t="shared" ref="H61:J61" si="31">H62+H63+H64+H65</f>
        <v>1800</v>
      </c>
      <c r="I61" s="21">
        <f t="shared" si="31"/>
        <v>1800</v>
      </c>
      <c r="J61" s="21">
        <f t="shared" si="31"/>
        <v>1800</v>
      </c>
      <c r="K61" s="21">
        <f>K62+K63+K64+K65</f>
        <v>10800</v>
      </c>
    </row>
    <row r="62" spans="1:11" x14ac:dyDescent="0.25">
      <c r="A62" s="74"/>
      <c r="B62" s="64"/>
      <c r="C62" s="62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f>SUM(E62:J62)</f>
        <v>0</v>
      </c>
    </row>
    <row r="63" spans="1:11" x14ac:dyDescent="0.25">
      <c r="A63" s="74"/>
      <c r="B63" s="64"/>
      <c r="C63" s="62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f t="shared" ref="K63:K65" si="32">SUM(E63:J63)</f>
        <v>0</v>
      </c>
    </row>
    <row r="64" spans="1:11" x14ac:dyDescent="0.25">
      <c r="A64" s="74"/>
      <c r="B64" s="64"/>
      <c r="C64" s="62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f t="shared" si="32"/>
        <v>10800</v>
      </c>
    </row>
    <row r="65" spans="1:11" x14ac:dyDescent="0.25">
      <c r="A65" s="74"/>
      <c r="B65" s="64"/>
      <c r="C65" s="62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f t="shared" si="32"/>
        <v>0</v>
      </c>
    </row>
    <row r="66" spans="1:11" ht="15" customHeight="1" x14ac:dyDescent="0.25">
      <c r="A66" s="85" t="s">
        <v>60</v>
      </c>
      <c r="B66" s="75" t="s">
        <v>63</v>
      </c>
      <c r="C66" s="71" t="s">
        <v>23</v>
      </c>
      <c r="D66" s="20" t="s">
        <v>20</v>
      </c>
      <c r="E66" s="21">
        <f t="shared" ref="E66:G66" si="33">E67+E68+E69+E70</f>
        <v>66619</v>
      </c>
      <c r="F66" s="21">
        <f t="shared" si="33"/>
        <v>107305.79999999999</v>
      </c>
      <c r="G66" s="21">
        <f t="shared" si="33"/>
        <v>85137</v>
      </c>
      <c r="H66" s="21">
        <f t="shared" ref="H66:J66" si="34">H67+H68+H69+H70</f>
        <v>0</v>
      </c>
      <c r="I66" s="21">
        <f t="shared" si="34"/>
        <v>0</v>
      </c>
      <c r="J66" s="21">
        <f t="shared" si="34"/>
        <v>0</v>
      </c>
      <c r="K66" s="21">
        <f>K67+K68+K69+K70</f>
        <v>259061.8</v>
      </c>
    </row>
    <row r="67" spans="1:11" x14ac:dyDescent="0.25">
      <c r="A67" s="86"/>
      <c r="B67" s="76"/>
      <c r="C67" s="72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f>SUM(E67:J67)</f>
        <v>0</v>
      </c>
    </row>
    <row r="68" spans="1:11" x14ac:dyDescent="0.25">
      <c r="A68" s="86"/>
      <c r="B68" s="76"/>
      <c r="C68" s="72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f>I68</f>
        <v>0</v>
      </c>
      <c r="K68" s="21">
        <f t="shared" ref="K68:K70" si="35">SUM(E68:J68)</f>
        <v>25147.300000000003</v>
      </c>
    </row>
    <row r="69" spans="1:11" x14ac:dyDescent="0.25">
      <c r="A69" s="86"/>
      <c r="B69" s="76"/>
      <c r="C69" s="72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f t="shared" si="35"/>
        <v>182504</v>
      </c>
    </row>
    <row r="70" spans="1:11" x14ac:dyDescent="0.25">
      <c r="A70" s="86"/>
      <c r="B70" s="76"/>
      <c r="C70" s="73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f t="shared" si="35"/>
        <v>51410.5</v>
      </c>
    </row>
    <row r="71" spans="1:11" ht="15" customHeight="1" x14ac:dyDescent="0.25">
      <c r="A71" s="86"/>
      <c r="B71" s="76"/>
      <c r="C71" s="71" t="s">
        <v>68</v>
      </c>
      <c r="D71" s="20" t="s">
        <v>20</v>
      </c>
      <c r="E71" s="21">
        <f t="shared" ref="E71:G71" si="36">E72+E73+E74+E75</f>
        <v>2500</v>
      </c>
      <c r="F71" s="21">
        <f t="shared" si="36"/>
        <v>2500</v>
      </c>
      <c r="G71" s="21">
        <f t="shared" si="36"/>
        <v>2500</v>
      </c>
      <c r="H71" s="21">
        <f t="shared" ref="H71:J71" si="37">H72+H73+H74+H75</f>
        <v>0</v>
      </c>
      <c r="I71" s="21">
        <f t="shared" si="37"/>
        <v>0</v>
      </c>
      <c r="J71" s="21">
        <f t="shared" si="37"/>
        <v>0</v>
      </c>
      <c r="K71" s="21">
        <f>K72+K73+K74+K75</f>
        <v>7500</v>
      </c>
    </row>
    <row r="72" spans="1:11" x14ac:dyDescent="0.25">
      <c r="A72" s="86"/>
      <c r="B72" s="76"/>
      <c r="C72" s="72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f>SUM(E72:J72)</f>
        <v>0</v>
      </c>
    </row>
    <row r="73" spans="1:11" x14ac:dyDescent="0.25">
      <c r="A73" s="86"/>
      <c r="B73" s="76"/>
      <c r="C73" s="72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f t="shared" ref="K73:K75" si="38">SUM(E73:J73)</f>
        <v>0</v>
      </c>
    </row>
    <row r="74" spans="1:11" x14ac:dyDescent="0.25">
      <c r="A74" s="86"/>
      <c r="B74" s="76"/>
      <c r="C74" s="72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f t="shared" si="38"/>
        <v>7500</v>
      </c>
    </row>
    <row r="75" spans="1:11" x14ac:dyDescent="0.25">
      <c r="A75" s="86"/>
      <c r="B75" s="76"/>
      <c r="C75" s="73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f t="shared" si="38"/>
        <v>0</v>
      </c>
    </row>
    <row r="76" spans="1:11" ht="15" customHeight="1" x14ac:dyDescent="0.25">
      <c r="A76" s="86"/>
      <c r="B76" s="76"/>
      <c r="C76" s="71" t="s">
        <v>37</v>
      </c>
      <c r="D76" s="20" t="s">
        <v>20</v>
      </c>
      <c r="E76" s="21">
        <f>E66+E71</f>
        <v>69119</v>
      </c>
      <c r="F76" s="21">
        <f t="shared" ref="F76:G77" si="39">F66+F71</f>
        <v>109805.79999999999</v>
      </c>
      <c r="G76" s="21">
        <f t="shared" si="39"/>
        <v>87637</v>
      </c>
      <c r="H76" s="21">
        <f t="shared" ref="H76:J76" si="40">H66+H71</f>
        <v>0</v>
      </c>
      <c r="I76" s="21">
        <f t="shared" si="40"/>
        <v>0</v>
      </c>
      <c r="J76" s="21">
        <f t="shared" si="40"/>
        <v>0</v>
      </c>
      <c r="K76" s="21">
        <f t="shared" ref="K76" si="41">K66+K71</f>
        <v>266561.8</v>
      </c>
    </row>
    <row r="77" spans="1:11" x14ac:dyDescent="0.25">
      <c r="A77" s="86"/>
      <c r="B77" s="76"/>
      <c r="C77" s="72"/>
      <c r="D77" s="20" t="s">
        <v>24</v>
      </c>
      <c r="E77" s="21">
        <f>E67+E72</f>
        <v>0</v>
      </c>
      <c r="F77" s="21">
        <f t="shared" si="39"/>
        <v>0</v>
      </c>
      <c r="G77" s="21">
        <f t="shared" si="39"/>
        <v>0</v>
      </c>
      <c r="H77" s="21">
        <f t="shared" ref="H77:K80" si="42">H67+H72</f>
        <v>0</v>
      </c>
      <c r="I77" s="21">
        <f t="shared" si="42"/>
        <v>0</v>
      </c>
      <c r="J77" s="21">
        <f t="shared" si="42"/>
        <v>0</v>
      </c>
      <c r="K77" s="21">
        <f t="shared" si="42"/>
        <v>0</v>
      </c>
    </row>
    <row r="78" spans="1:11" x14ac:dyDescent="0.25">
      <c r="A78" s="86"/>
      <c r="B78" s="76"/>
      <c r="C78" s="72"/>
      <c r="D78" s="20" t="s">
        <v>25</v>
      </c>
      <c r="E78" s="21">
        <f t="shared" ref="E78:G79" si="43">E68+E73</f>
        <v>12598.1</v>
      </c>
      <c r="F78" s="21">
        <f t="shared" si="43"/>
        <v>9327.7999999999993</v>
      </c>
      <c r="G78" s="21">
        <f t="shared" si="43"/>
        <v>3221.4</v>
      </c>
      <c r="H78" s="21">
        <f t="shared" si="42"/>
        <v>0</v>
      </c>
      <c r="I78" s="21">
        <f t="shared" si="42"/>
        <v>0</v>
      </c>
      <c r="J78" s="21">
        <f t="shared" si="42"/>
        <v>0</v>
      </c>
      <c r="K78" s="21">
        <f t="shared" si="42"/>
        <v>25147.300000000003</v>
      </c>
    </row>
    <row r="79" spans="1:11" x14ac:dyDescent="0.25">
      <c r="A79" s="86"/>
      <c r="B79" s="76"/>
      <c r="C79" s="72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43"/>
        <v>64110.6</v>
      </c>
      <c r="H79" s="21">
        <f t="shared" si="42"/>
        <v>0</v>
      </c>
      <c r="I79" s="21">
        <f t="shared" si="42"/>
        <v>0</v>
      </c>
      <c r="J79" s="21">
        <f t="shared" si="42"/>
        <v>0</v>
      </c>
      <c r="K79" s="21">
        <f t="shared" si="42"/>
        <v>190004</v>
      </c>
    </row>
    <row r="80" spans="1:11" x14ac:dyDescent="0.25">
      <c r="A80" s="87"/>
      <c r="B80" s="77"/>
      <c r="C80" s="73"/>
      <c r="D80" s="20" t="s">
        <v>27</v>
      </c>
      <c r="E80" s="21">
        <f t="shared" ref="E80:G80" si="44">E70+E75</f>
        <v>13372.4</v>
      </c>
      <c r="F80" s="21">
        <f t="shared" si="44"/>
        <v>17733.099999999999</v>
      </c>
      <c r="G80" s="21">
        <f t="shared" si="44"/>
        <v>20305</v>
      </c>
      <c r="H80" s="21">
        <f t="shared" si="42"/>
        <v>0</v>
      </c>
      <c r="I80" s="21">
        <f t="shared" si="42"/>
        <v>0</v>
      </c>
      <c r="J80" s="21">
        <f t="shared" si="42"/>
        <v>0</v>
      </c>
      <c r="K80" s="21">
        <f t="shared" si="42"/>
        <v>51410.5</v>
      </c>
    </row>
    <row r="81" spans="1:12" x14ac:dyDescent="0.25">
      <c r="A81" s="85" t="s">
        <v>61</v>
      </c>
      <c r="B81" s="75" t="s">
        <v>74</v>
      </c>
      <c r="C81" s="71" t="s">
        <v>23</v>
      </c>
      <c r="D81" s="20" t="s">
        <v>20</v>
      </c>
      <c r="E81" s="21">
        <f t="shared" ref="E81:G81" si="45">E82+E83+E84+E85</f>
        <v>23322.799999999999</v>
      </c>
      <c r="F81" s="21">
        <f t="shared" si="45"/>
        <v>17092.099999999999</v>
      </c>
      <c r="G81" s="21">
        <f t="shared" si="45"/>
        <v>18068.699999999997</v>
      </c>
      <c r="H81" s="21">
        <f t="shared" ref="H81:K81" si="46">H82+H83+H84+H85</f>
        <v>10881.900000000001</v>
      </c>
      <c r="I81" s="21">
        <f t="shared" si="46"/>
        <v>10881.900000000001</v>
      </c>
      <c r="J81" s="21">
        <f t="shared" si="46"/>
        <v>10881.900000000001</v>
      </c>
      <c r="K81" s="21">
        <f t="shared" si="46"/>
        <v>91129.3</v>
      </c>
      <c r="L81" s="23"/>
    </row>
    <row r="82" spans="1:12" x14ac:dyDescent="0.25">
      <c r="A82" s="86"/>
      <c r="B82" s="76"/>
      <c r="C82" s="72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f t="shared" ref="K82:K95" si="47">SUM(E82:J82)</f>
        <v>0</v>
      </c>
    </row>
    <row r="83" spans="1:12" x14ac:dyDescent="0.25">
      <c r="A83" s="86"/>
      <c r="B83" s="76"/>
      <c r="C83" s="72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v>9793.7000000000007</v>
      </c>
      <c r="J83" s="21">
        <v>9793.7000000000007</v>
      </c>
      <c r="K83" s="21">
        <f t="shared" si="47"/>
        <v>58622.8</v>
      </c>
    </row>
    <row r="84" spans="1:12" x14ac:dyDescent="0.25">
      <c r="A84" s="86"/>
      <c r="B84" s="76"/>
      <c r="C84" s="72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v>1088.2</v>
      </c>
      <c r="J84" s="21">
        <v>1088.2</v>
      </c>
      <c r="K84" s="21">
        <f t="shared" si="47"/>
        <v>32506.500000000004</v>
      </c>
    </row>
    <row r="85" spans="1:12" x14ac:dyDescent="0.25">
      <c r="A85" s="87"/>
      <c r="B85" s="77"/>
      <c r="C85" s="73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f t="shared" si="47"/>
        <v>0</v>
      </c>
    </row>
    <row r="86" spans="1:12" hidden="1" x14ac:dyDescent="0.25">
      <c r="A86" s="85" t="s">
        <v>67</v>
      </c>
      <c r="B86" s="75" t="s">
        <v>64</v>
      </c>
      <c r="C86" s="71" t="s">
        <v>23</v>
      </c>
      <c r="D86" s="20" t="s">
        <v>20</v>
      </c>
      <c r="E86" s="21">
        <f t="shared" ref="E86:G86" si="48">E87+E88+E89+E90</f>
        <v>0</v>
      </c>
      <c r="F86" s="21">
        <f t="shared" si="48"/>
        <v>0</v>
      </c>
      <c r="G86" s="21">
        <f t="shared" si="48"/>
        <v>0</v>
      </c>
      <c r="H86" s="21">
        <v>0</v>
      </c>
      <c r="I86" s="21">
        <f t="shared" ref="I86:J86" si="49">I87+I88+I89+I90</f>
        <v>0</v>
      </c>
      <c r="J86" s="21">
        <f t="shared" si="49"/>
        <v>0</v>
      </c>
      <c r="K86" s="21">
        <f t="shared" si="47"/>
        <v>0</v>
      </c>
    </row>
    <row r="87" spans="1:12" hidden="1" x14ac:dyDescent="0.25">
      <c r="A87" s="86"/>
      <c r="B87" s="76"/>
      <c r="C87" s="72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f t="shared" si="47"/>
        <v>0</v>
      </c>
    </row>
    <row r="88" spans="1:12" hidden="1" x14ac:dyDescent="0.25">
      <c r="A88" s="86"/>
      <c r="B88" s="76"/>
      <c r="C88" s="72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f t="shared" si="47"/>
        <v>0</v>
      </c>
    </row>
    <row r="89" spans="1:12" hidden="1" x14ac:dyDescent="0.25">
      <c r="A89" s="86"/>
      <c r="B89" s="76"/>
      <c r="C89" s="72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>
        <f t="shared" si="47"/>
        <v>0</v>
      </c>
    </row>
    <row r="90" spans="1:12" hidden="1" x14ac:dyDescent="0.25">
      <c r="A90" s="87"/>
      <c r="B90" s="77"/>
      <c r="C90" s="73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f t="shared" si="47"/>
        <v>0</v>
      </c>
    </row>
    <row r="91" spans="1:12" hidden="1" x14ac:dyDescent="0.25">
      <c r="A91" s="94">
        <v>11</v>
      </c>
      <c r="B91" s="95" t="s">
        <v>70</v>
      </c>
      <c r="C91" s="98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21">
        <f t="shared" si="47"/>
        <v>0</v>
      </c>
    </row>
    <row r="92" spans="1:12" hidden="1" x14ac:dyDescent="0.25">
      <c r="A92" s="94"/>
      <c r="B92" s="96"/>
      <c r="C92" s="98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21">
        <f t="shared" si="47"/>
        <v>0</v>
      </c>
    </row>
    <row r="93" spans="1:12" hidden="1" x14ac:dyDescent="0.25">
      <c r="A93" s="94"/>
      <c r="B93" s="96"/>
      <c r="C93" s="98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21">
        <f t="shared" si="47"/>
        <v>0</v>
      </c>
    </row>
    <row r="94" spans="1:12" hidden="1" x14ac:dyDescent="0.25">
      <c r="A94" s="94"/>
      <c r="B94" s="96"/>
      <c r="C94" s="98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21">
        <f t="shared" si="47"/>
        <v>0</v>
      </c>
    </row>
    <row r="95" spans="1:12" hidden="1" x14ac:dyDescent="0.25">
      <c r="A95" s="94"/>
      <c r="B95" s="97"/>
      <c r="C95" s="98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21">
        <f t="shared" si="47"/>
        <v>0</v>
      </c>
    </row>
    <row r="96" spans="1:12" x14ac:dyDescent="0.25">
      <c r="A96" s="85" t="s">
        <v>67</v>
      </c>
      <c r="B96" s="75" t="s">
        <v>84</v>
      </c>
      <c r="C96" s="71" t="s">
        <v>23</v>
      </c>
      <c r="D96" s="20" t="s">
        <v>20</v>
      </c>
      <c r="E96" s="21">
        <f t="shared" ref="E96:G96" si="50">E97+E98+E99+E100</f>
        <v>0</v>
      </c>
      <c r="F96" s="21">
        <f t="shared" si="50"/>
        <v>0</v>
      </c>
      <c r="G96" s="21">
        <f t="shared" si="50"/>
        <v>12842.2</v>
      </c>
      <c r="H96" s="21">
        <f t="shared" ref="H96:K96" si="51">H97+H98+H99+H100</f>
        <v>3579</v>
      </c>
      <c r="I96" s="21">
        <f t="shared" si="51"/>
        <v>0</v>
      </c>
      <c r="J96" s="21">
        <f t="shared" si="51"/>
        <v>0</v>
      </c>
      <c r="K96" s="21">
        <f t="shared" si="51"/>
        <v>16421.2</v>
      </c>
    </row>
    <row r="97" spans="1:11" x14ac:dyDescent="0.25">
      <c r="A97" s="86"/>
      <c r="B97" s="76"/>
      <c r="C97" s="72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f t="shared" ref="K97:K100" si="52">SUM(E97:J97)</f>
        <v>0</v>
      </c>
    </row>
    <row r="98" spans="1:11" x14ac:dyDescent="0.25">
      <c r="A98" s="86"/>
      <c r="B98" s="76"/>
      <c r="C98" s="72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0</v>
      </c>
      <c r="J98" s="21">
        <v>0</v>
      </c>
      <c r="K98" s="21">
        <f t="shared" si="52"/>
        <v>15600</v>
      </c>
    </row>
    <row r="99" spans="1:11" x14ac:dyDescent="0.25">
      <c r="A99" s="86"/>
      <c r="B99" s="76"/>
      <c r="C99" s="72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0</v>
      </c>
      <c r="J99" s="21">
        <v>0</v>
      </c>
      <c r="K99" s="21">
        <f t="shared" si="52"/>
        <v>821.2</v>
      </c>
    </row>
    <row r="100" spans="1:11" x14ac:dyDescent="0.25">
      <c r="A100" s="87"/>
      <c r="B100" s="77"/>
      <c r="C100" s="73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f t="shared" si="52"/>
        <v>0</v>
      </c>
    </row>
    <row r="101" spans="1:11" x14ac:dyDescent="0.25">
      <c r="A101" s="85" t="s">
        <v>80</v>
      </c>
      <c r="B101" s="75" t="s">
        <v>81</v>
      </c>
      <c r="C101" s="71" t="s">
        <v>23</v>
      </c>
      <c r="D101" s="20" t="s">
        <v>20</v>
      </c>
      <c r="E101" s="21">
        <f t="shared" ref="E101:G101" si="53">E102+E103+E104+E105</f>
        <v>0</v>
      </c>
      <c r="F101" s="21">
        <f t="shared" si="53"/>
        <v>0</v>
      </c>
      <c r="G101" s="21">
        <f t="shared" si="53"/>
        <v>10060.5</v>
      </c>
      <c r="H101" s="21">
        <f t="shared" ref="H101:K101" si="54">H102+H103+H104+H105</f>
        <v>11057.4</v>
      </c>
      <c r="I101" s="21">
        <f t="shared" si="54"/>
        <v>11057.4</v>
      </c>
      <c r="J101" s="21">
        <f t="shared" si="54"/>
        <v>11057.4</v>
      </c>
      <c r="K101" s="21">
        <f t="shared" si="54"/>
        <v>43232.700000000004</v>
      </c>
    </row>
    <row r="102" spans="1:11" x14ac:dyDescent="0.25">
      <c r="A102" s="86"/>
      <c r="B102" s="76"/>
      <c r="C102" s="72"/>
      <c r="D102" s="20" t="s">
        <v>24</v>
      </c>
      <c r="E102" s="21">
        <v>0</v>
      </c>
      <c r="F102" s="21">
        <v>0</v>
      </c>
      <c r="G102" s="21">
        <v>177.3</v>
      </c>
      <c r="H102" s="21">
        <v>0</v>
      </c>
      <c r="I102" s="21">
        <v>0</v>
      </c>
      <c r="J102" s="21">
        <v>0</v>
      </c>
      <c r="K102" s="21">
        <f t="shared" ref="K102:K105" si="55">SUM(E102:J102)</f>
        <v>177.3</v>
      </c>
    </row>
    <row r="103" spans="1:11" x14ac:dyDescent="0.25">
      <c r="A103" s="86"/>
      <c r="B103" s="76"/>
      <c r="C103" s="72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f t="shared" si="55"/>
        <v>0</v>
      </c>
    </row>
    <row r="104" spans="1:11" x14ac:dyDescent="0.25">
      <c r="A104" s="86"/>
      <c r="B104" s="76"/>
      <c r="C104" s="72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11057.4</v>
      </c>
      <c r="I104" s="21">
        <v>11057.4</v>
      </c>
      <c r="J104" s="21">
        <v>11057.4</v>
      </c>
      <c r="K104" s="21">
        <f t="shared" si="55"/>
        <v>43055.4</v>
      </c>
    </row>
    <row r="105" spans="1:11" x14ac:dyDescent="0.25">
      <c r="A105" s="87"/>
      <c r="B105" s="77"/>
      <c r="C105" s="73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f t="shared" si="55"/>
        <v>0</v>
      </c>
    </row>
    <row r="106" spans="1:11" x14ac:dyDescent="0.25">
      <c r="A106" s="85" t="s">
        <v>82</v>
      </c>
      <c r="B106" s="75" t="s">
        <v>83</v>
      </c>
      <c r="C106" s="71" t="s">
        <v>23</v>
      </c>
      <c r="D106" s="20" t="s">
        <v>20</v>
      </c>
      <c r="E106" s="21">
        <f t="shared" ref="E106:K106" si="56">E107+E108+E109+E110</f>
        <v>0</v>
      </c>
      <c r="F106" s="21">
        <f t="shared" si="56"/>
        <v>0</v>
      </c>
      <c r="G106" s="21">
        <f t="shared" ref="G106" si="57">G107+G108+G109+G110</f>
        <v>0</v>
      </c>
      <c r="H106" s="21">
        <f t="shared" si="56"/>
        <v>171569.40000000002</v>
      </c>
      <c r="I106" s="21">
        <f t="shared" si="56"/>
        <v>177006.1</v>
      </c>
      <c r="J106" s="21">
        <f t="shared" si="56"/>
        <v>184319.2</v>
      </c>
      <c r="K106" s="21">
        <f t="shared" si="56"/>
        <v>532894.70000000007</v>
      </c>
    </row>
    <row r="107" spans="1:11" x14ac:dyDescent="0.25">
      <c r="A107" s="86"/>
      <c r="B107" s="76"/>
      <c r="C107" s="72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f t="shared" ref="K107:K110" si="58">SUM(E107:J107)</f>
        <v>0</v>
      </c>
    </row>
    <row r="108" spans="1:11" x14ac:dyDescent="0.25">
      <c r="A108" s="86"/>
      <c r="B108" s="76"/>
      <c r="C108" s="72"/>
      <c r="D108" s="20" t="s">
        <v>25</v>
      </c>
      <c r="E108" s="21">
        <v>0</v>
      </c>
      <c r="F108" s="21">
        <v>0</v>
      </c>
      <c r="G108" s="21">
        <v>0</v>
      </c>
      <c r="H108" s="21">
        <v>58981.9</v>
      </c>
      <c r="I108" s="21">
        <v>62345.8</v>
      </c>
      <c r="J108" s="21">
        <v>65805.100000000006</v>
      </c>
      <c r="K108" s="21">
        <f t="shared" si="58"/>
        <v>187132.80000000002</v>
      </c>
    </row>
    <row r="109" spans="1:11" x14ac:dyDescent="0.25">
      <c r="A109" s="86"/>
      <c r="B109" s="76"/>
      <c r="C109" s="72"/>
      <c r="D109" s="20" t="s">
        <v>26</v>
      </c>
      <c r="E109" s="21">
        <v>0</v>
      </c>
      <c r="F109" s="21">
        <v>0</v>
      </c>
      <c r="G109" s="21">
        <v>0</v>
      </c>
      <c r="H109" s="21">
        <f>65799.1+1504.6+9793.8+90</f>
        <v>77187.500000000015</v>
      </c>
      <c r="I109" s="21">
        <f>68766.5+9793.8</f>
        <v>78560.3</v>
      </c>
      <c r="J109" s="21">
        <f>71820.3+9793.8</f>
        <v>81614.100000000006</v>
      </c>
      <c r="K109" s="21">
        <f t="shared" si="58"/>
        <v>237361.90000000002</v>
      </c>
    </row>
    <row r="110" spans="1:11" x14ac:dyDescent="0.25">
      <c r="A110" s="87"/>
      <c r="B110" s="77"/>
      <c r="C110" s="73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f t="shared" si="58"/>
        <v>108400</v>
      </c>
    </row>
    <row r="111" spans="1:11" x14ac:dyDescent="0.25">
      <c r="A111" s="88" t="s">
        <v>69</v>
      </c>
      <c r="B111" s="89"/>
      <c r="C111" s="71" t="s">
        <v>23</v>
      </c>
      <c r="D111" s="39" t="s">
        <v>20</v>
      </c>
      <c r="E111" s="21">
        <f>SUM(E112:E115)</f>
        <v>212875.19999999998</v>
      </c>
      <c r="F111" s="21">
        <f t="shared" ref="F111:J111" si="59">SUM(F112:F115)</f>
        <v>308113.95199999999</v>
      </c>
      <c r="G111" s="21">
        <f t="shared" si="59"/>
        <v>273822.70000000007</v>
      </c>
      <c r="H111" s="21">
        <f t="shared" si="59"/>
        <v>361475.5</v>
      </c>
      <c r="I111" s="21">
        <f t="shared" si="59"/>
        <v>337767.9</v>
      </c>
      <c r="J111" s="21">
        <f t="shared" si="59"/>
        <v>346398.5</v>
      </c>
      <c r="K111" s="21">
        <f>SUM(K112:K115)</f>
        <v>1840453.7520000001</v>
      </c>
    </row>
    <row r="112" spans="1:11" x14ac:dyDescent="0.25">
      <c r="A112" s="90"/>
      <c r="B112" s="91"/>
      <c r="C112" s="72"/>
      <c r="D112" s="39" t="s">
        <v>24</v>
      </c>
      <c r="E112" s="21">
        <f>E17+E22+E27+E47+E52+E57+E62+E67+E82+E97+E102+E107</f>
        <v>0</v>
      </c>
      <c r="F112" s="21">
        <f t="shared" ref="F112:J112" si="60">F17+F22+F27+F47+F52+F57+F62+F67+F82+F97+F102+F107</f>
        <v>0</v>
      </c>
      <c r="G112" s="21">
        <f t="shared" si="60"/>
        <v>177.3</v>
      </c>
      <c r="H112" s="21">
        <f t="shared" si="60"/>
        <v>0</v>
      </c>
      <c r="I112" s="21">
        <f t="shared" si="60"/>
        <v>0</v>
      </c>
      <c r="J112" s="21">
        <f t="shared" si="60"/>
        <v>0</v>
      </c>
      <c r="K112" s="21">
        <f t="shared" ref="K112:K115" si="61">SUM(E112:J112)</f>
        <v>177.3</v>
      </c>
    </row>
    <row r="113" spans="1:11" x14ac:dyDescent="0.25">
      <c r="A113" s="90"/>
      <c r="B113" s="91"/>
      <c r="C113" s="72"/>
      <c r="D113" s="39" t="s">
        <v>25</v>
      </c>
      <c r="E113" s="21">
        <f>E18+E23+E28+E48+E53+E58+E63+E68+E83+E98+E103+E108</f>
        <v>27125.4</v>
      </c>
      <c r="F113" s="21">
        <f t="shared" ref="F113:J113" si="62">F18+F23+F28+F48+F53+F58+F63+F68+F83+F98+F103+F108</f>
        <v>64052.899999999994</v>
      </c>
      <c r="G113" s="21">
        <f t="shared" si="62"/>
        <v>27265.9</v>
      </c>
      <c r="H113" s="21">
        <f t="shared" si="62"/>
        <v>77479.600000000006</v>
      </c>
      <c r="I113" s="21">
        <f t="shared" si="62"/>
        <v>77443.5</v>
      </c>
      <c r="J113" s="21">
        <f t="shared" si="62"/>
        <v>80902.8</v>
      </c>
      <c r="K113" s="21">
        <f t="shared" si="61"/>
        <v>354270.1</v>
      </c>
    </row>
    <row r="114" spans="1:11" x14ac:dyDescent="0.25">
      <c r="A114" s="90"/>
      <c r="B114" s="91"/>
      <c r="C114" s="72"/>
      <c r="D114" s="39" t="s">
        <v>26</v>
      </c>
      <c r="E114" s="21">
        <f>E19+E24+E29+E49+E54+E59+E64+E69+E84+E99+E104+E109</f>
        <v>125288.29999999999</v>
      </c>
      <c r="F114" s="21">
        <f t="shared" ref="F114:J114" si="63">F19+F24+F29+F49+F54+F59+F64+F69+F84+F99+F104+F109</f>
        <v>171189.6</v>
      </c>
      <c r="G114" s="21">
        <f t="shared" si="63"/>
        <v>177624.50000000003</v>
      </c>
      <c r="H114" s="21">
        <f t="shared" si="63"/>
        <v>200495.90000000002</v>
      </c>
      <c r="I114" s="21">
        <f t="shared" si="63"/>
        <v>175574.39999999999</v>
      </c>
      <c r="J114" s="21">
        <f t="shared" si="63"/>
        <v>179395.7</v>
      </c>
      <c r="K114" s="21">
        <f t="shared" si="61"/>
        <v>1029568.4000000001</v>
      </c>
    </row>
    <row r="115" spans="1:11" x14ac:dyDescent="0.25">
      <c r="A115" s="90"/>
      <c r="B115" s="91"/>
      <c r="C115" s="73"/>
      <c r="D115" s="39" t="s">
        <v>27</v>
      </c>
      <c r="E115" s="21">
        <f>E20+E25+E30+E50+E55+E60+E65+E70+E85+E100+E105+E110</f>
        <v>60461.5</v>
      </c>
      <c r="F115" s="21">
        <f t="shared" ref="F115:J115" si="64">F20+F25+F30+F50+F55+F60+F65+F70+F85+F100+F105+F110</f>
        <v>72871.45199999999</v>
      </c>
      <c r="G115" s="21">
        <f t="shared" si="64"/>
        <v>68755</v>
      </c>
      <c r="H115" s="21">
        <f t="shared" si="64"/>
        <v>83500</v>
      </c>
      <c r="I115" s="21">
        <f t="shared" si="64"/>
        <v>84750</v>
      </c>
      <c r="J115" s="21">
        <f t="shared" si="64"/>
        <v>86100</v>
      </c>
      <c r="K115" s="21">
        <f t="shared" si="61"/>
        <v>456437.95199999999</v>
      </c>
    </row>
    <row r="116" spans="1:11" x14ac:dyDescent="0.25">
      <c r="A116" s="90"/>
      <c r="B116" s="91"/>
      <c r="C116" s="71" t="s">
        <v>75</v>
      </c>
      <c r="D116" s="50" t="s">
        <v>20</v>
      </c>
      <c r="E116" s="21">
        <f>E117+E118+E119+E120</f>
        <v>0</v>
      </c>
      <c r="F116" s="21">
        <f t="shared" ref="F116:J116" si="65">F117+F118+F119+F120</f>
        <v>66183</v>
      </c>
      <c r="G116" s="21">
        <f t="shared" si="65"/>
        <v>0</v>
      </c>
      <c r="H116" s="21">
        <f t="shared" si="65"/>
        <v>0</v>
      </c>
      <c r="I116" s="21">
        <f t="shared" si="65"/>
        <v>0</v>
      </c>
      <c r="J116" s="21">
        <f t="shared" si="65"/>
        <v>0</v>
      </c>
      <c r="K116" s="47">
        <f>K117+K118+K119+K120</f>
        <v>66183</v>
      </c>
    </row>
    <row r="117" spans="1:11" x14ac:dyDescent="0.25">
      <c r="A117" s="90"/>
      <c r="B117" s="91"/>
      <c r="C117" s="72"/>
      <c r="D117" s="50" t="s">
        <v>24</v>
      </c>
      <c r="E117" s="21">
        <f>E32</f>
        <v>0</v>
      </c>
      <c r="F117" s="21">
        <f>F32</f>
        <v>0</v>
      </c>
      <c r="G117" s="21">
        <f t="shared" ref="G117:J117" si="66">G32</f>
        <v>0</v>
      </c>
      <c r="H117" s="21">
        <f t="shared" si="66"/>
        <v>0</v>
      </c>
      <c r="I117" s="21">
        <f t="shared" si="66"/>
        <v>0</v>
      </c>
      <c r="J117" s="21">
        <f t="shared" si="66"/>
        <v>0</v>
      </c>
      <c r="K117" s="21">
        <f t="shared" ref="K117:K120" si="67">SUM(E117:J117)</f>
        <v>0</v>
      </c>
    </row>
    <row r="118" spans="1:11" x14ac:dyDescent="0.25">
      <c r="A118" s="90"/>
      <c r="B118" s="91"/>
      <c r="C118" s="72"/>
      <c r="D118" s="50" t="s">
        <v>25</v>
      </c>
      <c r="E118" s="21">
        <f t="shared" ref="E118" si="68">E33</f>
        <v>0</v>
      </c>
      <c r="F118" s="21">
        <f t="shared" ref="F118:J120" si="69">F33</f>
        <v>59564.7</v>
      </c>
      <c r="G118" s="21">
        <f t="shared" si="69"/>
        <v>0</v>
      </c>
      <c r="H118" s="21">
        <f t="shared" si="69"/>
        <v>0</v>
      </c>
      <c r="I118" s="21">
        <f t="shared" si="69"/>
        <v>0</v>
      </c>
      <c r="J118" s="21">
        <f t="shared" si="69"/>
        <v>0</v>
      </c>
      <c r="K118" s="21">
        <f t="shared" si="67"/>
        <v>59564.7</v>
      </c>
    </row>
    <row r="119" spans="1:11" x14ac:dyDescent="0.25">
      <c r="A119" s="90"/>
      <c r="B119" s="91"/>
      <c r="C119" s="72"/>
      <c r="D119" s="50" t="s">
        <v>26</v>
      </c>
      <c r="E119" s="21">
        <f t="shared" ref="E119" si="70">E34</f>
        <v>0</v>
      </c>
      <c r="F119" s="21">
        <f t="shared" si="69"/>
        <v>6618.3</v>
      </c>
      <c r="G119" s="21">
        <f t="shared" si="69"/>
        <v>0</v>
      </c>
      <c r="H119" s="21">
        <f t="shared" si="69"/>
        <v>0</v>
      </c>
      <c r="I119" s="21">
        <f t="shared" si="69"/>
        <v>0</v>
      </c>
      <c r="J119" s="21">
        <f t="shared" si="69"/>
        <v>0</v>
      </c>
      <c r="K119" s="21">
        <f t="shared" si="67"/>
        <v>6618.3</v>
      </c>
    </row>
    <row r="120" spans="1:11" x14ac:dyDescent="0.25">
      <c r="A120" s="90"/>
      <c r="B120" s="91"/>
      <c r="C120" s="73"/>
      <c r="D120" s="50" t="s">
        <v>27</v>
      </c>
      <c r="E120" s="21">
        <f t="shared" ref="E120" si="71">E35</f>
        <v>0</v>
      </c>
      <c r="F120" s="21">
        <f t="shared" si="69"/>
        <v>0</v>
      </c>
      <c r="G120" s="21">
        <f t="shared" si="69"/>
        <v>0</v>
      </c>
      <c r="H120" s="21">
        <f t="shared" si="69"/>
        <v>0</v>
      </c>
      <c r="I120" s="21">
        <f t="shared" si="69"/>
        <v>0</v>
      </c>
      <c r="J120" s="21">
        <f t="shared" si="69"/>
        <v>0</v>
      </c>
      <c r="K120" s="21">
        <f t="shared" si="67"/>
        <v>0</v>
      </c>
    </row>
    <row r="121" spans="1:11" x14ac:dyDescent="0.25">
      <c r="A121" s="90"/>
      <c r="B121" s="91"/>
      <c r="C121" s="71" t="s">
        <v>68</v>
      </c>
      <c r="D121" s="43" t="s">
        <v>20</v>
      </c>
      <c r="E121" s="21">
        <f>SUM(E122:E125)</f>
        <v>3600</v>
      </c>
      <c r="F121" s="21">
        <f t="shared" ref="F121:J121" si="72">SUM(F122:F125)</f>
        <v>5754</v>
      </c>
      <c r="G121" s="21">
        <f t="shared" si="72"/>
        <v>2500</v>
      </c>
      <c r="H121" s="21">
        <f t="shared" si="72"/>
        <v>0</v>
      </c>
      <c r="I121" s="21">
        <f t="shared" si="72"/>
        <v>0</v>
      </c>
      <c r="J121" s="21">
        <f t="shared" si="72"/>
        <v>0</v>
      </c>
      <c r="K121" s="21">
        <f t="shared" ref="K121" si="73">SUM(K122:K125)</f>
        <v>11854</v>
      </c>
    </row>
    <row r="122" spans="1:11" x14ac:dyDescent="0.25">
      <c r="A122" s="90"/>
      <c r="B122" s="91"/>
      <c r="C122" s="72"/>
      <c r="D122" s="43" t="s">
        <v>24</v>
      </c>
      <c r="E122" s="21">
        <f t="shared" ref="E122:J122" si="74">E37+E72</f>
        <v>0</v>
      </c>
      <c r="F122" s="21">
        <f t="shared" si="74"/>
        <v>0</v>
      </c>
      <c r="G122" s="21">
        <f t="shared" si="74"/>
        <v>0</v>
      </c>
      <c r="H122" s="21">
        <f t="shared" si="74"/>
        <v>0</v>
      </c>
      <c r="I122" s="21">
        <f t="shared" si="74"/>
        <v>0</v>
      </c>
      <c r="J122" s="21">
        <f t="shared" si="74"/>
        <v>0</v>
      </c>
      <c r="K122" s="21">
        <f>SUM(E122:J122)</f>
        <v>0</v>
      </c>
    </row>
    <row r="123" spans="1:11" x14ac:dyDescent="0.25">
      <c r="A123" s="90"/>
      <c r="B123" s="91"/>
      <c r="C123" s="72"/>
      <c r="D123" s="43" t="s">
        <v>25</v>
      </c>
      <c r="E123" s="21">
        <f t="shared" ref="E123:F125" si="75">E38+E73</f>
        <v>0</v>
      </c>
      <c r="F123" s="21">
        <f t="shared" si="75"/>
        <v>0</v>
      </c>
      <c r="G123" s="21">
        <f t="shared" ref="G123:I123" si="76">G38+G73</f>
        <v>0</v>
      </c>
      <c r="H123" s="21">
        <f t="shared" si="76"/>
        <v>0</v>
      </c>
      <c r="I123" s="21">
        <f t="shared" si="76"/>
        <v>0</v>
      </c>
      <c r="J123" s="21">
        <f t="shared" ref="J123" si="77">J38+J73</f>
        <v>0</v>
      </c>
      <c r="K123" s="21">
        <f t="shared" ref="K123:K125" si="78">SUM(E123:J123)</f>
        <v>0</v>
      </c>
    </row>
    <row r="124" spans="1:11" x14ac:dyDescent="0.25">
      <c r="A124" s="90"/>
      <c r="B124" s="91"/>
      <c r="C124" s="72"/>
      <c r="D124" s="43" t="s">
        <v>26</v>
      </c>
      <c r="E124" s="21">
        <f t="shared" si="75"/>
        <v>3600</v>
      </c>
      <c r="F124" s="21">
        <f t="shared" si="75"/>
        <v>5754</v>
      </c>
      <c r="G124" s="21">
        <f t="shared" ref="G124:I124" si="79">G39+G74</f>
        <v>2500</v>
      </c>
      <c r="H124" s="21">
        <f t="shared" si="79"/>
        <v>0</v>
      </c>
      <c r="I124" s="21">
        <f t="shared" si="79"/>
        <v>0</v>
      </c>
      <c r="J124" s="21">
        <f t="shared" ref="J124" si="80">J39+J74</f>
        <v>0</v>
      </c>
      <c r="K124" s="21">
        <f t="shared" si="78"/>
        <v>11854</v>
      </c>
    </row>
    <row r="125" spans="1:11" x14ac:dyDescent="0.25">
      <c r="A125" s="90"/>
      <c r="B125" s="91"/>
      <c r="C125" s="73"/>
      <c r="D125" s="43" t="s">
        <v>27</v>
      </c>
      <c r="E125" s="21">
        <f t="shared" si="75"/>
        <v>0</v>
      </c>
      <c r="F125" s="21">
        <f t="shared" si="75"/>
        <v>0</v>
      </c>
      <c r="G125" s="21">
        <f t="shared" ref="G125:I125" si="81">G40+G75</f>
        <v>0</v>
      </c>
      <c r="H125" s="21">
        <f t="shared" si="81"/>
        <v>0</v>
      </c>
      <c r="I125" s="21">
        <f t="shared" si="81"/>
        <v>0</v>
      </c>
      <c r="J125" s="21">
        <f t="shared" ref="J125" si="82">J40+J75</f>
        <v>0</v>
      </c>
      <c r="K125" s="21">
        <f t="shared" si="78"/>
        <v>0</v>
      </c>
    </row>
    <row r="126" spans="1:11" x14ac:dyDescent="0.25">
      <c r="A126" s="90"/>
      <c r="B126" s="91"/>
      <c r="C126" s="62" t="s">
        <v>37</v>
      </c>
      <c r="D126" s="43" t="s">
        <v>20</v>
      </c>
      <c r="E126" s="21">
        <f>SUM(E127:E130)</f>
        <v>216475.19999999998</v>
      </c>
      <c r="F126" s="21">
        <f t="shared" ref="F126:J126" si="83">SUM(F127:F130)</f>
        <v>380050.95199999999</v>
      </c>
      <c r="G126" s="21">
        <f t="shared" si="83"/>
        <v>276322.70000000007</v>
      </c>
      <c r="H126" s="21">
        <f t="shared" si="83"/>
        <v>361475.5</v>
      </c>
      <c r="I126" s="21">
        <f t="shared" si="83"/>
        <v>337767.9</v>
      </c>
      <c r="J126" s="21">
        <f t="shared" si="83"/>
        <v>346398.5</v>
      </c>
      <c r="K126" s="21">
        <f>SUM(K127:K130)</f>
        <v>1918490.7519999999</v>
      </c>
    </row>
    <row r="127" spans="1:11" x14ac:dyDescent="0.25">
      <c r="A127" s="90"/>
      <c r="B127" s="91"/>
      <c r="C127" s="62"/>
      <c r="D127" s="43" t="s">
        <v>24</v>
      </c>
      <c r="E127" s="21">
        <f>E112+E117+E122</f>
        <v>0</v>
      </c>
      <c r="F127" s="21">
        <f t="shared" ref="F127:J127" si="84">F112+F117+F122</f>
        <v>0</v>
      </c>
      <c r="G127" s="21">
        <f t="shared" si="84"/>
        <v>177.3</v>
      </c>
      <c r="H127" s="21">
        <f t="shared" si="84"/>
        <v>0</v>
      </c>
      <c r="I127" s="21">
        <f t="shared" si="84"/>
        <v>0</v>
      </c>
      <c r="J127" s="21">
        <f t="shared" si="84"/>
        <v>0</v>
      </c>
      <c r="K127" s="21">
        <f>SUM(E127:J127)</f>
        <v>177.3</v>
      </c>
    </row>
    <row r="128" spans="1:11" x14ac:dyDescent="0.25">
      <c r="A128" s="90"/>
      <c r="B128" s="91"/>
      <c r="C128" s="62"/>
      <c r="D128" s="43" t="s">
        <v>25</v>
      </c>
      <c r="E128" s="21">
        <f t="shared" ref="E128:J130" si="85">E113+E118+E123</f>
        <v>27125.4</v>
      </c>
      <c r="F128" s="21">
        <f t="shared" si="85"/>
        <v>123617.59999999999</v>
      </c>
      <c r="G128" s="21">
        <f t="shared" si="85"/>
        <v>27265.9</v>
      </c>
      <c r="H128" s="21">
        <f t="shared" si="85"/>
        <v>77479.600000000006</v>
      </c>
      <c r="I128" s="21">
        <f t="shared" si="85"/>
        <v>77443.5</v>
      </c>
      <c r="J128" s="21">
        <f t="shared" si="85"/>
        <v>80902.8</v>
      </c>
      <c r="K128" s="21">
        <f t="shared" ref="K128:K130" si="86">SUM(E128:J128)</f>
        <v>413834.8</v>
      </c>
    </row>
    <row r="129" spans="1:13" x14ac:dyDescent="0.25">
      <c r="A129" s="90"/>
      <c r="B129" s="91"/>
      <c r="C129" s="62"/>
      <c r="D129" s="43" t="s">
        <v>26</v>
      </c>
      <c r="E129" s="21">
        <f t="shared" si="85"/>
        <v>128888.29999999999</v>
      </c>
      <c r="F129" s="21">
        <f t="shared" si="85"/>
        <v>183561.9</v>
      </c>
      <c r="G129" s="21">
        <f t="shared" si="85"/>
        <v>180124.50000000003</v>
      </c>
      <c r="H129" s="21">
        <f t="shared" si="85"/>
        <v>200495.90000000002</v>
      </c>
      <c r="I129" s="21">
        <f t="shared" si="85"/>
        <v>175574.39999999999</v>
      </c>
      <c r="J129" s="21">
        <f t="shared" si="85"/>
        <v>179395.7</v>
      </c>
      <c r="K129" s="21">
        <f t="shared" si="86"/>
        <v>1048040.7</v>
      </c>
    </row>
    <row r="130" spans="1:13" x14ac:dyDescent="0.25">
      <c r="A130" s="92"/>
      <c r="B130" s="93"/>
      <c r="C130" s="62"/>
      <c r="D130" s="43" t="s">
        <v>27</v>
      </c>
      <c r="E130" s="21">
        <f t="shared" si="85"/>
        <v>60461.5</v>
      </c>
      <c r="F130" s="21">
        <f t="shared" si="85"/>
        <v>72871.45199999999</v>
      </c>
      <c r="G130" s="21">
        <f t="shared" si="85"/>
        <v>68755</v>
      </c>
      <c r="H130" s="21">
        <f t="shared" si="85"/>
        <v>83500</v>
      </c>
      <c r="I130" s="21">
        <f t="shared" si="85"/>
        <v>84750</v>
      </c>
      <c r="J130" s="21">
        <f t="shared" si="85"/>
        <v>86100</v>
      </c>
      <c r="K130" s="21">
        <f t="shared" si="86"/>
        <v>456437.95199999999</v>
      </c>
    </row>
    <row r="131" spans="1:13" x14ac:dyDescent="0.25">
      <c r="M131" s="23"/>
    </row>
    <row r="132" spans="1:13" ht="16.5" x14ac:dyDescent="0.25">
      <c r="A132" s="84" t="s">
        <v>51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23"/>
    </row>
    <row r="133" spans="1:13" ht="16.5" x14ac:dyDescent="0.25">
      <c r="A133" s="41" t="s">
        <v>66</v>
      </c>
      <c r="B133" s="41"/>
      <c r="C133" s="41"/>
      <c r="D133" s="41"/>
      <c r="E133" s="41"/>
      <c r="F133" s="41"/>
      <c r="G133" s="57"/>
      <c r="H133" s="57"/>
      <c r="I133" s="41"/>
      <c r="J133" s="41"/>
      <c r="K133" s="41"/>
      <c r="L133" s="23"/>
    </row>
    <row r="134" spans="1:13" ht="16.5" x14ac:dyDescent="0.25">
      <c r="A134" s="51" t="s">
        <v>75</v>
      </c>
      <c r="B134" s="84" t="s">
        <v>76</v>
      </c>
      <c r="C134" s="84"/>
      <c r="D134" s="84"/>
      <c r="E134" s="84"/>
      <c r="F134" s="84"/>
      <c r="G134" s="84"/>
      <c r="H134" s="84"/>
      <c r="I134" s="84"/>
      <c r="J134" s="84"/>
      <c r="K134" s="84"/>
      <c r="L134" s="84"/>
    </row>
    <row r="135" spans="1:13" ht="16.5" x14ac:dyDescent="0.25">
      <c r="A135" s="34" t="s">
        <v>52</v>
      </c>
      <c r="B135" s="35"/>
      <c r="C135" s="35"/>
      <c r="D135" s="35"/>
      <c r="E135" s="35"/>
      <c r="F135" s="35"/>
      <c r="G135" s="58"/>
      <c r="H135" s="59"/>
      <c r="I135" s="36"/>
      <c r="J135" s="37"/>
      <c r="K135" s="37"/>
    </row>
    <row r="136" spans="1:13" ht="16.5" x14ac:dyDescent="0.25">
      <c r="A136" s="34" t="s">
        <v>53</v>
      </c>
      <c r="B136" s="35"/>
      <c r="C136" s="35"/>
      <c r="D136" s="35"/>
      <c r="E136" s="35"/>
      <c r="F136" s="35"/>
      <c r="G136" s="58"/>
      <c r="H136" s="58"/>
      <c r="I136" s="35"/>
      <c r="J136" s="35"/>
      <c r="K136" s="36"/>
    </row>
    <row r="137" spans="1:13" ht="16.5" x14ac:dyDescent="0.25">
      <c r="A137" s="34" t="s">
        <v>54</v>
      </c>
      <c r="B137" s="35"/>
      <c r="C137" s="35"/>
      <c r="D137" s="35"/>
      <c r="E137" s="35"/>
      <c r="F137" s="35"/>
      <c r="G137" s="59"/>
      <c r="H137" s="58"/>
      <c r="I137" s="35"/>
      <c r="J137" s="35"/>
      <c r="K137" s="37"/>
    </row>
    <row r="138" spans="1:13" ht="16.5" x14ac:dyDescent="0.25">
      <c r="A138" s="34" t="s">
        <v>71</v>
      </c>
      <c r="B138" s="35"/>
      <c r="C138" s="35"/>
      <c r="D138" s="35"/>
      <c r="E138" s="35"/>
      <c r="F138" s="35"/>
      <c r="G138" s="59"/>
      <c r="H138" s="58"/>
      <c r="I138" s="35"/>
      <c r="J138" s="35"/>
      <c r="K138" s="35"/>
    </row>
  </sheetData>
  <mergeCells count="65">
    <mergeCell ref="B134:L134"/>
    <mergeCell ref="I5:K5"/>
    <mergeCell ref="I6:K6"/>
    <mergeCell ref="I7:K7"/>
    <mergeCell ref="A132:K132"/>
    <mergeCell ref="A61:A65"/>
    <mergeCell ref="B61:B65"/>
    <mergeCell ref="C61:C65"/>
    <mergeCell ref="C66:C70"/>
    <mergeCell ref="C111:C115"/>
    <mergeCell ref="A86:A90"/>
    <mergeCell ref="B86:B90"/>
    <mergeCell ref="B21:B25"/>
    <mergeCell ref="A106:A110"/>
    <mergeCell ref="B106:B110"/>
    <mergeCell ref="C106:C110"/>
    <mergeCell ref="I1:K4"/>
    <mergeCell ref="C51:C55"/>
    <mergeCell ref="C86:C90"/>
    <mergeCell ref="A81:A85"/>
    <mergeCell ref="C26:C30"/>
    <mergeCell ref="A9:K9"/>
    <mergeCell ref="A10:K10"/>
    <mergeCell ref="A12:A14"/>
    <mergeCell ref="B12:B14"/>
    <mergeCell ref="C12:C14"/>
    <mergeCell ref="D12:D14"/>
    <mergeCell ref="E12:K13"/>
    <mergeCell ref="C71:C75"/>
    <mergeCell ref="A16:A20"/>
    <mergeCell ref="B16:B20"/>
    <mergeCell ref="C16:C20"/>
    <mergeCell ref="A21:A25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C56:C60"/>
    <mergeCell ref="B46:B50"/>
    <mergeCell ref="C46:C50"/>
    <mergeCell ref="B51:B55"/>
    <mergeCell ref="B81:B85"/>
    <mergeCell ref="B26:B45"/>
    <mergeCell ref="B101:B105"/>
    <mergeCell ref="C101:C105"/>
    <mergeCell ref="C126:C130"/>
    <mergeCell ref="A111:B130"/>
    <mergeCell ref="C76:C80"/>
    <mergeCell ref="C121:C125"/>
    <mergeCell ref="C116:C120"/>
    <mergeCell ref="A96:A100"/>
    <mergeCell ref="B96:B100"/>
    <mergeCell ref="C96:C100"/>
    <mergeCell ref="A101:A105"/>
    <mergeCell ref="A66:A80"/>
    <mergeCell ref="A91:A95"/>
    <mergeCell ref="B91:B95"/>
  </mergeCells>
  <pageMargins left="0.31496062992125984" right="0.15748031496062992" top="0.77" bottom="0.23" header="0.79" footer="0.31496062992125984"/>
  <pageSetup paperSize="9" scale="75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2023-06-16T09:07:25Z</dcterms:modified>
</cp:coreProperties>
</file>