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35" windowWidth="19095" windowHeight="1020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O39" i="1" l="1"/>
  <c r="N39" i="1"/>
  <c r="O35" i="1"/>
  <c r="N35" i="1"/>
  <c r="L24" i="1" l="1"/>
  <c r="L35" i="1" l="1"/>
  <c r="L30" i="1"/>
  <c r="L31" i="1"/>
  <c r="L29" i="1"/>
  <c r="L18" i="1"/>
  <c r="L19" i="1"/>
  <c r="L20" i="1"/>
  <c r="L21" i="1"/>
  <c r="L22" i="1"/>
  <c r="L23" i="1"/>
  <c r="L25" i="1"/>
  <c r="L17" i="1"/>
  <c r="M39" i="1"/>
  <c r="N32" i="1"/>
  <c r="N26" i="1"/>
  <c r="N16" i="1"/>
  <c r="L39" i="1" l="1"/>
  <c r="L28" i="1" l="1"/>
  <c r="R32" i="1" l="1"/>
  <c r="L37" i="1"/>
  <c r="L38" i="1"/>
  <c r="L36" i="1"/>
  <c r="M26" i="1" l="1"/>
  <c r="S32" i="1" l="1"/>
  <c r="P16" i="1"/>
  <c r="Q16" i="1"/>
  <c r="L41" i="1" l="1"/>
  <c r="O26" i="1" l="1"/>
  <c r="P26" i="1"/>
  <c r="Q26" i="1"/>
  <c r="R26" i="1"/>
  <c r="S26" i="1"/>
  <c r="T26" i="1"/>
  <c r="U26" i="1"/>
  <c r="L27" i="1"/>
  <c r="Q32" i="1" l="1"/>
  <c r="M32" i="1"/>
  <c r="O32" i="1"/>
  <c r="P32" i="1" l="1"/>
  <c r="M16" i="1" l="1"/>
  <c r="L16" i="1" l="1"/>
  <c r="L34" i="1"/>
  <c r="L33" i="1"/>
  <c r="L32" i="1" l="1"/>
  <c r="L40" i="1" l="1"/>
  <c r="U40" i="1"/>
  <c r="T40" i="1"/>
  <c r="S40" i="1"/>
  <c r="R40" i="1"/>
  <c r="Q40" i="1"/>
  <c r="P40" i="1"/>
  <c r="U32" i="1" l="1"/>
  <c r="T32" i="1"/>
  <c r="O16" i="1" l="1"/>
  <c r="L26" i="1" l="1"/>
</calcChain>
</file>

<file path=xl/sharedStrings.xml><?xml version="1.0" encoding="utf-8"?>
<sst xmlns="http://schemas.openxmlformats.org/spreadsheetml/2006/main" count="219" uniqueCount="120">
  <si>
    <t>№ п/п</t>
  </si>
  <si>
    <t>Наименование мероприятия</t>
  </si>
  <si>
    <t>Сроки</t>
  </si>
  <si>
    <t>Заказчик</t>
  </si>
  <si>
    <t>Объем финансирования</t>
  </si>
  <si>
    <t>Наименование показателя</t>
  </si>
  <si>
    <t>Всего, тыс.руб.</t>
  </si>
  <si>
    <t>Единица измерения</t>
  </si>
  <si>
    <t>Строительство автомобильных дорог</t>
  </si>
  <si>
    <t>МКУ «Служба городского хозяйства»</t>
  </si>
  <si>
    <t>км</t>
  </si>
  <si>
    <t>Ремонт автомобильных дорог общего пользования местного значения</t>
  </si>
  <si>
    <t>«Таблица 1</t>
  </si>
  <si>
    <t>Объекты, планируемые к софинансированию за счет бюджетных</t>
  </si>
  <si>
    <t>Областной бюджет, тыс.руб.</t>
  </si>
  <si>
    <t>Местный бюджет, тыс.руб.</t>
  </si>
  <si>
    <t>Федеральный бюджет, тыс.руб.</t>
  </si>
  <si>
    <t>1.1</t>
  </si>
  <si>
    <t>2.1</t>
  </si>
  <si>
    <t>».</t>
  </si>
  <si>
    <t>Значе-ние</t>
  </si>
  <si>
    <t>ввод отремонтированных автомобильных дорог общего пользования местного значения (км), в том числе искусственных сооружений на них (п.м)</t>
  </si>
  <si>
    <t>ввод построенных и реконструированных автомобильных дорог общего пользования местного значения (км), в том числе искусственных сооружений на них (п.м)</t>
  </si>
  <si>
    <t>-</t>
  </si>
  <si>
    <t>%</t>
  </si>
  <si>
    <t>доля дорожной сети Вологодской городской агломерации, находящаяся в нормативном состоянии</t>
  </si>
  <si>
    <t>Планируемые показатели результативности использования субсидии на осуществление дорожной деятельности за счет бюджетных ассигнований Дорожного фонда Вологодской области</t>
  </si>
  <si>
    <t>Планируемые показатели результативности деятельности в рамках реализации Федерального проекта "Дорожная сеть"</t>
  </si>
  <si>
    <t>1.2</t>
  </si>
  <si>
    <t>1.3</t>
  </si>
  <si>
    <t>1.4</t>
  </si>
  <si>
    <t>1.5</t>
  </si>
  <si>
    <t>1.6</t>
  </si>
  <si>
    <t>1.7</t>
  </si>
  <si>
    <t>1.8</t>
  </si>
  <si>
    <t>Капитальный ремонт автомобильных дорог общего пользования местного значения</t>
  </si>
  <si>
    <t xml:space="preserve">к постановлению </t>
  </si>
  <si>
    <t>Администрации города Вологды</t>
  </si>
  <si>
    <t>Протяженность автомобильных дорог (км), в том числе искусственных сооружений (п.м), поддерживаемых в надлежащем техническом состоянии</t>
  </si>
  <si>
    <t>4.1</t>
  </si>
  <si>
    <t>Субсидия на реализацию мероприятий по дорожной деятельности в отношении автомобильных дорог местного значения в границах городского округа, в части прироста протяженности и увеличения объемов строительства автомобильных дорог и искусственных сооружений на них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</si>
  <si>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</si>
  <si>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
</t>
  </si>
  <si>
    <t>у.е.</t>
  </si>
  <si>
    <t>2021-2023 гг.</t>
  </si>
  <si>
    <t>3.1</t>
  </si>
  <si>
    <t>3.2</t>
  </si>
  <si>
    <t>3.3</t>
  </si>
  <si>
    <t>3.4</t>
  </si>
  <si>
    <t>Реализация регионального проекта "Региональная и местная дорожная сеть Вологодской области"</t>
  </si>
  <si>
    <t xml:space="preserve">Реализация регионального проекта "Общесистемные меры развития дорожного хозяйства Вологодской области"
</t>
  </si>
  <si>
    <t>2022-2023 г.г.</t>
  </si>
  <si>
    <t>0,973 км</t>
  </si>
  <si>
    <t>2.2</t>
  </si>
  <si>
    <t>Капитальный ремонт дороги по адресу: г. Вологда, ул. Гагарина от Окружного шоссе до ул. Галактическая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</si>
  <si>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2 этап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</si>
  <si>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1 этап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</si>
  <si>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3 этап</t>
  </si>
  <si>
    <t>0,4735 км</t>
  </si>
  <si>
    <t>1,291 км</t>
  </si>
  <si>
    <t>прирост протяженности сети автомобильных дорог общего пользования местного значения в результате строительства автомобильных дорог и искусственных сооружений на них</t>
  </si>
  <si>
    <t>3.6</t>
  </si>
  <si>
    <t>2021-2024 гг.</t>
  </si>
  <si>
    <t>протяженность приведенных в нормативное состояние искусственных дорожных сооружений на автомобильных дорогах местного значения в границах городских округов (накопленным итогом)</t>
  </si>
  <si>
    <t>Строительство мостового перехода через реку Вологда и автодороги от перекрестка ул. Некрасова с ул. Чернышевского до транспортной развязки через железную дорогу Москва-Архангельск в городе Вологде</t>
  </si>
  <si>
    <t>Строительство пер. Спортивного от ул. Белоризцев до ул. Отрадной в городе Вологде</t>
  </si>
  <si>
    <t>2020-2023 гг.</t>
  </si>
  <si>
    <t>2023 г.</t>
  </si>
  <si>
    <t>2,02 км</t>
  </si>
  <si>
    <t>ассигнований Дорожного фонда Вологодской области в 2023 году</t>
  </si>
  <si>
    <t>Ярославская от Пошехонского шоссе до дома № 27 по ул. Ярославской</t>
  </si>
  <si>
    <t>ул. Энгельса от дома №60 по ул. Энгельса до д.№2 по ул. Энгельса</t>
  </si>
  <si>
    <t>ул. Герцена от Мира, 36 до дома № 124  по ул. Герцена</t>
  </si>
  <si>
    <t>ул. Щетинина от Ленинградской, 144 до Преображенского,  49а</t>
  </si>
  <si>
    <t>ул. Кирова от дома № 6 по ул. Кирова до д.№ 78 по ул. Кирова</t>
  </si>
  <si>
    <t>ул. Болонина от дома № 1 по ул. Болонина до дома №10 по ул. Ловенецкого</t>
  </si>
  <si>
    <t>2022-2023 гг.</t>
  </si>
  <si>
    <t>2023-2024 гг.</t>
  </si>
  <si>
    <t>0,54 км</t>
  </si>
  <si>
    <t>1,18 км</t>
  </si>
  <si>
    <t>2,6 км</t>
  </si>
  <si>
    <t>2,01 км</t>
  </si>
  <si>
    <t>1,74 км</t>
  </si>
  <si>
    <t>1,12 км</t>
  </si>
  <si>
    <t xml:space="preserve">0,65 км </t>
  </si>
  <si>
    <t>Строительство улицы Космонавтов в городе Вологде</t>
  </si>
  <si>
    <t>2023- 2026 г.г.</t>
  </si>
  <si>
    <t>0,51864 км</t>
  </si>
  <si>
    <t>0,98 км</t>
  </si>
  <si>
    <t>2.3</t>
  </si>
  <si>
    <t>2.4</t>
  </si>
  <si>
    <t>Капитальный ремонт мостов (левый, правый) через реку Шограш на ул. Конева в г. Вологде</t>
  </si>
  <si>
    <t>Капитальный ремонт моста через реку Вологду в п. Кувшиново в г. Вологде</t>
  </si>
  <si>
    <t>Капитальный ремонт моста через реку Содема по ул.Челюскинцев в г.Вологде</t>
  </si>
  <si>
    <t>2022- 2023 г.г.</t>
  </si>
  <si>
    <t>2023- 2024 г.г.</t>
  </si>
  <si>
    <t>3.5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</si>
  <si>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4 этап</t>
  </si>
  <si>
    <t>0,13 км</t>
  </si>
  <si>
    <t>2023-2026 гг.</t>
  </si>
  <si>
    <t>1,584 км</t>
  </si>
  <si>
    <t>Капитальный ремонт моста через реку Шограш на ул. Можайского в г. Вологде</t>
  </si>
  <si>
    <t>0 км</t>
  </si>
  <si>
    <t>2.5</t>
  </si>
  <si>
    <t>3.7</t>
  </si>
  <si>
    <t>Федеральный бюджет,     тыс.руб.</t>
  </si>
  <si>
    <t>МКУ «Градостроительный центр города Вологды»</t>
  </si>
  <si>
    <t>Приложение № 1</t>
  </si>
  <si>
    <t xml:space="preserve">1,73 км </t>
  </si>
  <si>
    <t>1.9</t>
  </si>
  <si>
    <t>42,2 п.м</t>
  </si>
  <si>
    <t>87,44 п.м</t>
  </si>
  <si>
    <t>20,1 п.м</t>
  </si>
  <si>
    <t>п.м</t>
  </si>
  <si>
    <t>23 п.м</t>
  </si>
  <si>
    <t>ул. Космонавта Беляева от дома № 5 по ул. Конева  до дома № 1 по Московскому шоссе</t>
  </si>
  <si>
    <t>Окружное шоссе от дома №3 корпус 1, 1-й микрорайон ГПЗ-23,  до  дома № 115 по ул. Ленинградской</t>
  </si>
  <si>
    <t>Окружное шоссе от дома № 115 по ул. Ленинградской до дома № 52 по Пошехонскому шоссе</t>
  </si>
  <si>
    <t>Мощ-ность по проект-но-сметной докумен-тации, км/п.м</t>
  </si>
  <si>
    <t>от 15.01.2024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</si>
</sst>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"/>
    <numFmt numFmtId="166" formatCode="#,##0.0"/>
    <numFmt numFmtId="167" formatCode="#,##0.0000"/>
    <numFmt numFmtId="168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wrapText="1"/>
    </xf>
    <xf numFmtId="0" fontId="2" fillId="0" borderId="6" xfId="0" applyFont="1" applyBorder="1" applyAlignment="1">
      <alignment horizontal="left" indent="5"/>
    </xf>
    <xf numFmtId="0" fontId="0" fillId="0" borderId="6" xfId="0" applyBorder="1"/>
    <xf numFmtId="164" fontId="5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6" xfId="0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wrapText="1"/>
    </xf>
    <xf numFmtId="14" fontId="8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6" fillId="3" borderId="0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wrapText="1"/>
    </xf>
    <xf numFmtId="14" fontId="8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167" fontId="6" fillId="0" borderId="1" xfId="0" applyNumberFormat="1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49" fontId="8" fillId="0" borderId="2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7" fontId="9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164" fontId="9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1C0D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2"/>
  <sheetViews>
    <sheetView tabSelected="1" zoomScale="90" zoomScaleNormal="90" workbookViewId="0">
      <pane xSplit="2" ySplit="15" topLeftCell="F16" activePane="bottomRight" state="frozen"/>
      <selection pane="topRight" activeCell="C1" sqref="C1"/>
      <selection pane="bottomLeft" activeCell="A16" sqref="A16"/>
      <selection pane="bottomRight" activeCell="A9" sqref="A9:U9"/>
    </sheetView>
  </sheetViews>
  <sheetFormatPr defaultRowHeight="15" x14ac:dyDescent="0.25"/>
  <cols>
    <col min="1" max="1" width="4" customWidth="1"/>
    <col min="2" max="2" width="26.5703125" customWidth="1"/>
    <col min="3" max="3" width="8" customWidth="1"/>
    <col min="4" max="4" width="14.85546875" customWidth="1"/>
    <col min="5" max="5" width="8" customWidth="1"/>
    <col min="6" max="6" width="34.140625" customWidth="1"/>
    <col min="7" max="7" width="5.7109375" customWidth="1"/>
    <col min="8" max="8" width="6.7109375" customWidth="1"/>
    <col min="9" max="9" width="13.85546875" hidden="1" customWidth="1"/>
    <col min="10" max="10" width="5.7109375" hidden="1" customWidth="1"/>
    <col min="11" max="11" width="6" hidden="1" customWidth="1"/>
    <col min="12" max="12" width="15.85546875" customWidth="1"/>
    <col min="13" max="13" width="13.7109375" customWidth="1"/>
    <col min="14" max="14" width="13.140625" customWidth="1"/>
    <col min="15" max="15" width="12" customWidth="1"/>
    <col min="16" max="16" width="12.5703125" customWidth="1"/>
    <col min="17" max="17" width="11.5703125" customWidth="1"/>
    <col min="18" max="18" width="13" customWidth="1"/>
    <col min="19" max="19" width="11.5703125" customWidth="1"/>
    <col min="20" max="20" width="12.85546875" customWidth="1"/>
    <col min="21" max="21" width="9.5703125" customWidth="1"/>
  </cols>
  <sheetData>
    <row r="1" spans="1:21" s="4" customFormat="1" ht="12.75" x14ac:dyDescent="0.2">
      <c r="A1" s="3"/>
      <c r="B1" s="3"/>
      <c r="C1" s="3"/>
      <c r="D1" s="3"/>
      <c r="E1" s="3"/>
      <c r="F1" s="3"/>
      <c r="I1" s="3"/>
      <c r="Q1" s="5"/>
      <c r="R1" s="86"/>
      <c r="S1" s="86"/>
      <c r="T1" s="85" t="s">
        <v>107</v>
      </c>
      <c r="U1" s="85"/>
    </row>
    <row r="2" spans="1:21" s="4" customFormat="1" ht="12.75" x14ac:dyDescent="0.2">
      <c r="A2" s="3"/>
      <c r="B2" s="3"/>
      <c r="C2" s="3"/>
      <c r="D2" s="3"/>
      <c r="E2" s="3"/>
      <c r="F2" s="3"/>
      <c r="I2" s="3"/>
      <c r="Q2" s="5"/>
      <c r="R2" s="86"/>
      <c r="S2" s="86"/>
      <c r="T2" s="85" t="s">
        <v>36</v>
      </c>
      <c r="U2" s="85"/>
    </row>
    <row r="3" spans="1:21" s="4" customFormat="1" ht="15" customHeight="1" x14ac:dyDescent="0.2">
      <c r="A3" s="3"/>
      <c r="B3" s="3"/>
      <c r="C3" s="3"/>
      <c r="D3" s="3"/>
      <c r="E3" s="3"/>
      <c r="F3" s="3"/>
      <c r="I3" s="3"/>
      <c r="Q3" s="5"/>
      <c r="R3" s="69"/>
      <c r="S3" s="85" t="s">
        <v>37</v>
      </c>
      <c r="T3" s="85"/>
      <c r="U3" s="85"/>
    </row>
    <row r="4" spans="1:21" s="4" customFormat="1" ht="15" customHeight="1" x14ac:dyDescent="0.2">
      <c r="A4" s="3"/>
      <c r="B4" s="3"/>
      <c r="C4" s="3"/>
      <c r="D4" s="3"/>
      <c r="E4" s="3"/>
      <c r="F4" s="3"/>
      <c r="I4" s="3"/>
      <c r="Q4" s="5"/>
      <c r="R4" s="69"/>
      <c r="S4" s="85" t="s">
        <v>119</v>
      </c>
      <c r="T4" s="85"/>
      <c r="U4" s="85"/>
    </row>
    <row r="5" spans="1:21" s="4" customFormat="1" ht="6" customHeight="1" x14ac:dyDescent="0.2">
      <c r="A5" s="3"/>
      <c r="B5" s="3"/>
      <c r="C5" s="3"/>
      <c r="D5" s="3"/>
      <c r="E5" s="3"/>
      <c r="F5" s="3"/>
      <c r="I5" s="3"/>
      <c r="Q5" s="6"/>
      <c r="R5" s="58"/>
      <c r="S5" s="58"/>
      <c r="T5" s="60"/>
      <c r="U5" s="60"/>
    </row>
    <row r="6" spans="1:21" s="4" customFormat="1" ht="12.75" x14ac:dyDescent="0.2">
      <c r="A6" s="3"/>
      <c r="B6" s="3"/>
      <c r="C6" s="3"/>
      <c r="D6" s="3"/>
      <c r="E6" s="3"/>
      <c r="F6" s="3"/>
      <c r="I6" s="3"/>
      <c r="Q6" s="5"/>
      <c r="R6" s="86"/>
      <c r="S6" s="86"/>
      <c r="T6" s="86" t="s">
        <v>12</v>
      </c>
      <c r="U6" s="86"/>
    </row>
    <row r="7" spans="1:21" ht="9.75" customHeight="1" x14ac:dyDescent="0.25"/>
    <row r="8" spans="1:21" ht="15.75" x14ac:dyDescent="0.25">
      <c r="A8" s="91" t="s">
        <v>13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</row>
    <row r="9" spans="1:21" ht="15.75" x14ac:dyDescent="0.25">
      <c r="A9" s="91" t="s">
        <v>69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</row>
    <row r="10" spans="1:21" ht="6" customHeight="1" x14ac:dyDescent="0.25"/>
    <row r="11" spans="1:21" ht="49.5" customHeight="1" x14ac:dyDescent="0.25">
      <c r="A11" s="71" t="s">
        <v>0</v>
      </c>
      <c r="B11" s="71" t="s">
        <v>1</v>
      </c>
      <c r="C11" s="71" t="s">
        <v>2</v>
      </c>
      <c r="D11" s="71" t="s">
        <v>3</v>
      </c>
      <c r="E11" s="71" t="s">
        <v>118</v>
      </c>
      <c r="F11" s="71" t="s">
        <v>26</v>
      </c>
      <c r="G11" s="71"/>
      <c r="H11" s="71"/>
      <c r="I11" s="77" t="s">
        <v>27</v>
      </c>
      <c r="J11" s="77"/>
      <c r="K11" s="77"/>
      <c r="L11" s="88" t="s">
        <v>4</v>
      </c>
      <c r="M11" s="89"/>
      <c r="N11" s="89"/>
      <c r="O11" s="89"/>
      <c r="P11" s="89"/>
      <c r="Q11" s="89"/>
      <c r="R11" s="89"/>
      <c r="S11" s="89"/>
      <c r="T11" s="89"/>
      <c r="U11" s="90"/>
    </row>
    <row r="12" spans="1:21" ht="132.75" customHeight="1" x14ac:dyDescent="0.25">
      <c r="A12" s="71"/>
      <c r="B12" s="71"/>
      <c r="C12" s="71"/>
      <c r="D12" s="71"/>
      <c r="E12" s="71"/>
      <c r="F12" s="78" t="s">
        <v>5</v>
      </c>
      <c r="G12" s="78" t="s">
        <v>7</v>
      </c>
      <c r="H12" s="78" t="s">
        <v>20</v>
      </c>
      <c r="I12" s="92" t="s">
        <v>5</v>
      </c>
      <c r="J12" s="92" t="s">
        <v>7</v>
      </c>
      <c r="K12" s="92" t="s">
        <v>20</v>
      </c>
      <c r="L12" s="72" t="s">
        <v>6</v>
      </c>
      <c r="M12" s="74" t="s">
        <v>49</v>
      </c>
      <c r="N12" s="75"/>
      <c r="O12" s="76"/>
      <c r="P12" s="72" t="s">
        <v>14</v>
      </c>
      <c r="Q12" s="72" t="s">
        <v>15</v>
      </c>
      <c r="R12" s="87" t="s">
        <v>40</v>
      </c>
      <c r="S12" s="87"/>
      <c r="T12" s="87" t="s">
        <v>50</v>
      </c>
      <c r="U12" s="87"/>
    </row>
    <row r="13" spans="1:21" ht="24.75" customHeight="1" x14ac:dyDescent="0.25">
      <c r="A13" s="71"/>
      <c r="B13" s="71"/>
      <c r="C13" s="71"/>
      <c r="D13" s="71"/>
      <c r="E13" s="71"/>
      <c r="F13" s="72"/>
      <c r="G13" s="72"/>
      <c r="H13" s="72"/>
      <c r="I13" s="93"/>
      <c r="J13" s="93"/>
      <c r="K13" s="93"/>
      <c r="L13" s="72"/>
      <c r="M13" s="71" t="s">
        <v>105</v>
      </c>
      <c r="N13" s="71" t="s">
        <v>14</v>
      </c>
      <c r="O13" s="71" t="s">
        <v>15</v>
      </c>
      <c r="P13" s="72"/>
      <c r="Q13" s="72"/>
      <c r="R13" s="87" t="s">
        <v>16</v>
      </c>
      <c r="S13" s="87" t="s">
        <v>15</v>
      </c>
      <c r="T13" s="87" t="s">
        <v>16</v>
      </c>
      <c r="U13" s="87" t="s">
        <v>15</v>
      </c>
    </row>
    <row r="14" spans="1:21" ht="23.25" customHeight="1" x14ac:dyDescent="0.25">
      <c r="A14" s="71"/>
      <c r="B14" s="71"/>
      <c r="C14" s="71"/>
      <c r="D14" s="71"/>
      <c r="E14" s="71"/>
      <c r="F14" s="73"/>
      <c r="G14" s="73"/>
      <c r="H14" s="73"/>
      <c r="I14" s="94"/>
      <c r="J14" s="94"/>
      <c r="K14" s="94"/>
      <c r="L14" s="73"/>
      <c r="M14" s="71"/>
      <c r="N14" s="71"/>
      <c r="O14" s="71"/>
      <c r="P14" s="73"/>
      <c r="Q14" s="73"/>
      <c r="R14" s="87"/>
      <c r="S14" s="87"/>
      <c r="T14" s="87"/>
      <c r="U14" s="87"/>
    </row>
    <row r="15" spans="1:21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35">
        <v>6</v>
      </c>
      <c r="J15" s="35">
        <v>7</v>
      </c>
      <c r="K15" s="35">
        <v>8</v>
      </c>
      <c r="L15" s="2">
        <v>9</v>
      </c>
      <c r="M15" s="2">
        <v>10</v>
      </c>
      <c r="N15" s="2">
        <v>10</v>
      </c>
      <c r="O15" s="2">
        <v>11</v>
      </c>
      <c r="P15" s="2">
        <v>12</v>
      </c>
      <c r="Q15" s="2">
        <v>13</v>
      </c>
      <c r="R15" s="2">
        <v>14</v>
      </c>
      <c r="S15" s="2">
        <v>15</v>
      </c>
      <c r="T15" s="2">
        <v>16</v>
      </c>
      <c r="U15" s="2">
        <v>17</v>
      </c>
    </row>
    <row r="16" spans="1:21" ht="38.25" customHeight="1" x14ac:dyDescent="0.25">
      <c r="A16" s="1">
        <v>1</v>
      </c>
      <c r="B16" s="12" t="s">
        <v>11</v>
      </c>
      <c r="C16" s="8"/>
      <c r="D16" s="8"/>
      <c r="E16" s="8"/>
      <c r="F16" s="8"/>
      <c r="G16" s="8"/>
      <c r="H16" s="8"/>
      <c r="I16" s="36"/>
      <c r="J16" s="36"/>
      <c r="K16" s="36"/>
      <c r="L16" s="34">
        <f t="shared" ref="L16:Q16" si="0">SUM(L17:L25)</f>
        <v>630801.57678</v>
      </c>
      <c r="M16" s="34">
        <f t="shared" si="0"/>
        <v>0</v>
      </c>
      <c r="N16" s="34">
        <f t="shared" si="0"/>
        <v>304000</v>
      </c>
      <c r="O16" s="34">
        <f t="shared" si="0"/>
        <v>3070.7070699999999</v>
      </c>
      <c r="P16" s="34">
        <f t="shared" si="0"/>
        <v>291357.78272999998</v>
      </c>
      <c r="Q16" s="34">
        <f t="shared" si="0"/>
        <v>32373.08698</v>
      </c>
      <c r="R16" s="34">
        <v>0</v>
      </c>
      <c r="S16" s="34">
        <v>0</v>
      </c>
      <c r="T16" s="34">
        <v>0</v>
      </c>
      <c r="U16" s="34">
        <v>0</v>
      </c>
    </row>
    <row r="17" spans="1:21" ht="44.25" customHeight="1" x14ac:dyDescent="0.25">
      <c r="A17" s="17" t="s">
        <v>17</v>
      </c>
      <c r="B17" s="11" t="s">
        <v>70</v>
      </c>
      <c r="C17" s="29" t="s">
        <v>67</v>
      </c>
      <c r="D17" s="27" t="s">
        <v>9</v>
      </c>
      <c r="E17" s="42" t="s">
        <v>78</v>
      </c>
      <c r="F17" s="28" t="s">
        <v>21</v>
      </c>
      <c r="G17" s="31" t="s">
        <v>10</v>
      </c>
      <c r="H17" s="52">
        <v>0.54</v>
      </c>
      <c r="I17" s="83" t="s">
        <v>25</v>
      </c>
      <c r="J17" s="79" t="s">
        <v>24</v>
      </c>
      <c r="K17" s="81">
        <v>58</v>
      </c>
      <c r="L17" s="19">
        <f>N17+O17+P17+Q17</f>
        <v>64379.442709999996</v>
      </c>
      <c r="M17" s="22">
        <v>0</v>
      </c>
      <c r="N17" s="22">
        <v>27524.502699999997</v>
      </c>
      <c r="O17" s="22">
        <v>278.02528000000001</v>
      </c>
      <c r="P17" s="23">
        <v>32919.223259999999</v>
      </c>
      <c r="Q17" s="23">
        <v>3657.6914700000002</v>
      </c>
      <c r="R17" s="23">
        <v>0</v>
      </c>
      <c r="S17" s="23">
        <v>0</v>
      </c>
      <c r="T17" s="23">
        <v>0</v>
      </c>
      <c r="U17" s="23">
        <v>0</v>
      </c>
    </row>
    <row r="18" spans="1:21" ht="46.5" customHeight="1" x14ac:dyDescent="0.25">
      <c r="A18" s="24" t="s">
        <v>28</v>
      </c>
      <c r="B18" s="11" t="s">
        <v>71</v>
      </c>
      <c r="C18" s="29" t="s">
        <v>67</v>
      </c>
      <c r="D18" s="27" t="s">
        <v>9</v>
      </c>
      <c r="E18" s="30" t="s">
        <v>79</v>
      </c>
      <c r="F18" s="28" t="s">
        <v>21</v>
      </c>
      <c r="G18" s="31" t="s">
        <v>10</v>
      </c>
      <c r="H18" s="52">
        <v>1.18</v>
      </c>
      <c r="I18" s="84"/>
      <c r="J18" s="80"/>
      <c r="K18" s="82"/>
      <c r="L18" s="19">
        <f t="shared" ref="L18:L25" si="1">N18+O18+P18+Q18</f>
        <v>55940.497739999999</v>
      </c>
      <c r="M18" s="22">
        <v>0</v>
      </c>
      <c r="N18" s="22">
        <v>28634.074500000002</v>
      </c>
      <c r="O18" s="22">
        <v>289.23307999999997</v>
      </c>
      <c r="P18" s="23">
        <v>24315.471140000001</v>
      </c>
      <c r="Q18" s="23">
        <v>2701.71902</v>
      </c>
      <c r="R18" s="23">
        <v>0</v>
      </c>
      <c r="S18" s="23">
        <v>0</v>
      </c>
      <c r="T18" s="23">
        <v>0</v>
      </c>
      <c r="U18" s="23">
        <v>0</v>
      </c>
    </row>
    <row r="19" spans="1:21" ht="48" customHeight="1" x14ac:dyDescent="0.25">
      <c r="A19" s="17" t="s">
        <v>29</v>
      </c>
      <c r="B19" s="11" t="s">
        <v>72</v>
      </c>
      <c r="C19" s="29" t="s">
        <v>67</v>
      </c>
      <c r="D19" s="9" t="s">
        <v>9</v>
      </c>
      <c r="E19" s="30" t="s">
        <v>80</v>
      </c>
      <c r="F19" s="28" t="s">
        <v>21</v>
      </c>
      <c r="G19" s="31" t="s">
        <v>10</v>
      </c>
      <c r="H19" s="54">
        <v>2.6</v>
      </c>
      <c r="I19" s="84"/>
      <c r="J19" s="80"/>
      <c r="K19" s="82"/>
      <c r="L19" s="19">
        <f t="shared" si="1"/>
        <v>190388.17502</v>
      </c>
      <c r="M19" s="19">
        <v>0</v>
      </c>
      <c r="N19" s="19">
        <v>100282.94773</v>
      </c>
      <c r="O19" s="19">
        <v>1012.95907</v>
      </c>
      <c r="P19" s="15">
        <v>80183.041400000002</v>
      </c>
      <c r="Q19" s="15">
        <v>8909.2268199999999</v>
      </c>
      <c r="R19" s="23">
        <v>0</v>
      </c>
      <c r="S19" s="23">
        <v>0</v>
      </c>
      <c r="T19" s="23">
        <v>0</v>
      </c>
      <c r="U19" s="23">
        <v>0</v>
      </c>
    </row>
    <row r="20" spans="1:21" ht="51.75" customHeight="1" x14ac:dyDescent="0.25">
      <c r="A20" s="17" t="s">
        <v>30</v>
      </c>
      <c r="B20" s="11" t="s">
        <v>116</v>
      </c>
      <c r="C20" s="29" t="s">
        <v>76</v>
      </c>
      <c r="D20" s="10" t="s">
        <v>9</v>
      </c>
      <c r="E20" s="61" t="s">
        <v>68</v>
      </c>
      <c r="F20" s="28" t="s">
        <v>21</v>
      </c>
      <c r="G20" s="31" t="s">
        <v>10</v>
      </c>
      <c r="H20" s="52">
        <v>2.02</v>
      </c>
      <c r="I20" s="84"/>
      <c r="J20" s="80"/>
      <c r="K20" s="82"/>
      <c r="L20" s="19">
        <f t="shared" si="1"/>
        <v>65843.268429999996</v>
      </c>
      <c r="M20" s="25">
        <v>0</v>
      </c>
      <c r="N20" s="25">
        <v>34694.573730000004</v>
      </c>
      <c r="O20" s="19">
        <v>350.45024000000001</v>
      </c>
      <c r="P20" s="26">
        <v>27718.420010000002</v>
      </c>
      <c r="Q20" s="15">
        <v>3079.8244500000001</v>
      </c>
      <c r="R20" s="23">
        <v>0</v>
      </c>
      <c r="S20" s="23">
        <v>0</v>
      </c>
      <c r="T20" s="23">
        <v>0</v>
      </c>
      <c r="U20" s="23">
        <v>0</v>
      </c>
    </row>
    <row r="21" spans="1:21" ht="50.25" customHeight="1" x14ac:dyDescent="0.25">
      <c r="A21" s="17" t="s">
        <v>31</v>
      </c>
      <c r="B21" s="11" t="s">
        <v>117</v>
      </c>
      <c r="C21" s="29" t="s">
        <v>76</v>
      </c>
      <c r="D21" s="9" t="s">
        <v>9</v>
      </c>
      <c r="E21" s="42" t="s">
        <v>81</v>
      </c>
      <c r="F21" s="28" t="s">
        <v>21</v>
      </c>
      <c r="G21" s="31" t="s">
        <v>10</v>
      </c>
      <c r="H21" s="52">
        <v>2.0099999999999998</v>
      </c>
      <c r="I21" s="84"/>
      <c r="J21" s="80"/>
      <c r="K21" s="82"/>
      <c r="L21" s="19">
        <f t="shared" si="1"/>
        <v>46026.399239999999</v>
      </c>
      <c r="M21" s="19">
        <v>0</v>
      </c>
      <c r="N21" s="19">
        <v>25304.535400000001</v>
      </c>
      <c r="O21" s="19">
        <v>255.60137</v>
      </c>
      <c r="P21" s="15">
        <v>18419.63622</v>
      </c>
      <c r="Q21" s="15">
        <v>2046.62625</v>
      </c>
      <c r="R21" s="23">
        <v>0</v>
      </c>
      <c r="S21" s="23">
        <v>0</v>
      </c>
      <c r="T21" s="23">
        <v>0</v>
      </c>
      <c r="U21" s="23">
        <v>0</v>
      </c>
    </row>
    <row r="22" spans="1:21" ht="43.5" customHeight="1" x14ac:dyDescent="0.25">
      <c r="A22" s="17" t="s">
        <v>32</v>
      </c>
      <c r="B22" s="11" t="s">
        <v>73</v>
      </c>
      <c r="C22" s="29" t="s">
        <v>67</v>
      </c>
      <c r="D22" s="9" t="s">
        <v>9</v>
      </c>
      <c r="E22" s="59" t="s">
        <v>82</v>
      </c>
      <c r="F22" s="28" t="s">
        <v>21</v>
      </c>
      <c r="G22" s="31" t="s">
        <v>10</v>
      </c>
      <c r="H22" s="52">
        <v>1.74</v>
      </c>
      <c r="I22" s="84"/>
      <c r="J22" s="80"/>
      <c r="K22" s="82"/>
      <c r="L22" s="19">
        <f t="shared" si="1"/>
        <v>81339.889709999989</v>
      </c>
      <c r="M22" s="19">
        <v>0</v>
      </c>
      <c r="N22" s="19">
        <v>39386.675209999994</v>
      </c>
      <c r="O22" s="19">
        <v>397.84519999999998</v>
      </c>
      <c r="P22" s="15">
        <v>37399.832369999996</v>
      </c>
      <c r="Q22" s="15">
        <v>4155.5369300000002</v>
      </c>
      <c r="R22" s="23">
        <v>0</v>
      </c>
      <c r="S22" s="23">
        <v>0</v>
      </c>
      <c r="T22" s="23">
        <v>0</v>
      </c>
      <c r="U22" s="23">
        <v>0</v>
      </c>
    </row>
    <row r="23" spans="1:21" ht="50.25" customHeight="1" x14ac:dyDescent="0.25">
      <c r="A23" s="17" t="s">
        <v>33</v>
      </c>
      <c r="B23" s="11" t="s">
        <v>74</v>
      </c>
      <c r="C23" s="29" t="s">
        <v>67</v>
      </c>
      <c r="D23" s="9" t="s">
        <v>9</v>
      </c>
      <c r="E23" s="43" t="s">
        <v>83</v>
      </c>
      <c r="F23" s="28" t="s">
        <v>21</v>
      </c>
      <c r="G23" s="31" t="s">
        <v>10</v>
      </c>
      <c r="H23" s="52">
        <v>1.1200000000000001</v>
      </c>
      <c r="I23" s="84"/>
      <c r="J23" s="80"/>
      <c r="K23" s="82"/>
      <c r="L23" s="19">
        <f t="shared" si="1"/>
        <v>71811.188709999988</v>
      </c>
      <c r="M23" s="19">
        <v>0</v>
      </c>
      <c r="N23" s="19">
        <v>35324.887259999996</v>
      </c>
      <c r="O23" s="19">
        <v>356.81704000000002</v>
      </c>
      <c r="P23" s="15">
        <v>32516.535970000001</v>
      </c>
      <c r="Q23" s="15">
        <v>3612.9484400000001</v>
      </c>
      <c r="R23" s="23">
        <v>0</v>
      </c>
      <c r="S23" s="23">
        <v>0</v>
      </c>
      <c r="T23" s="23">
        <v>0</v>
      </c>
      <c r="U23" s="23">
        <v>0</v>
      </c>
    </row>
    <row r="24" spans="1:21" ht="49.5" customHeight="1" x14ac:dyDescent="0.25">
      <c r="A24" s="17" t="s">
        <v>34</v>
      </c>
      <c r="B24" s="11" t="s">
        <v>75</v>
      </c>
      <c r="C24" s="29" t="s">
        <v>67</v>
      </c>
      <c r="D24" s="9" t="s">
        <v>9</v>
      </c>
      <c r="E24" s="62" t="s">
        <v>84</v>
      </c>
      <c r="F24" s="28" t="s">
        <v>21</v>
      </c>
      <c r="G24" s="31" t="s">
        <v>10</v>
      </c>
      <c r="H24" s="52">
        <v>0.65</v>
      </c>
      <c r="I24" s="84"/>
      <c r="J24" s="80"/>
      <c r="K24" s="82"/>
      <c r="L24" s="19">
        <f t="shared" ref="L24" si="2">N24+O24+P24+Q24</f>
        <v>27993.121030000002</v>
      </c>
      <c r="M24" s="19">
        <v>0</v>
      </c>
      <c r="N24" s="19">
        <v>12847.803470000001</v>
      </c>
      <c r="O24" s="19">
        <v>129.77579</v>
      </c>
      <c r="P24" s="15">
        <v>13513.987590000001</v>
      </c>
      <c r="Q24" s="15">
        <v>1501.5541800000001</v>
      </c>
      <c r="R24" s="23">
        <v>0</v>
      </c>
      <c r="S24" s="23">
        <v>0</v>
      </c>
      <c r="T24" s="23">
        <v>0</v>
      </c>
      <c r="U24" s="23">
        <v>0</v>
      </c>
    </row>
    <row r="25" spans="1:21" ht="51" x14ac:dyDescent="0.25">
      <c r="A25" s="17" t="s">
        <v>109</v>
      </c>
      <c r="B25" s="11" t="s">
        <v>115</v>
      </c>
      <c r="C25" s="29" t="s">
        <v>77</v>
      </c>
      <c r="D25" s="9" t="s">
        <v>9</v>
      </c>
      <c r="E25" s="62" t="s">
        <v>108</v>
      </c>
      <c r="F25" s="28" t="s">
        <v>21</v>
      </c>
      <c r="G25" s="31" t="s">
        <v>10</v>
      </c>
      <c r="H25" s="52">
        <v>0</v>
      </c>
      <c r="I25" s="84"/>
      <c r="J25" s="80"/>
      <c r="K25" s="82"/>
      <c r="L25" s="19">
        <f t="shared" si="1"/>
        <v>27079.59419</v>
      </c>
      <c r="M25" s="19">
        <v>0</v>
      </c>
      <c r="N25" s="19">
        <v>0</v>
      </c>
      <c r="O25" s="19">
        <v>0</v>
      </c>
      <c r="P25" s="15">
        <v>24371.634770000001</v>
      </c>
      <c r="Q25" s="15">
        <v>2707.9594200000001</v>
      </c>
      <c r="R25" s="23">
        <v>0</v>
      </c>
      <c r="S25" s="23">
        <v>0</v>
      </c>
      <c r="T25" s="23">
        <v>0</v>
      </c>
      <c r="U25" s="23">
        <v>0</v>
      </c>
    </row>
    <row r="26" spans="1:21" ht="51.75" customHeight="1" x14ac:dyDescent="0.25">
      <c r="A26" s="1">
        <v>2</v>
      </c>
      <c r="B26" s="7" t="s">
        <v>35</v>
      </c>
      <c r="C26" s="8"/>
      <c r="D26" s="8"/>
      <c r="E26" s="8"/>
      <c r="F26" s="8"/>
      <c r="G26" s="40"/>
      <c r="H26" s="55"/>
      <c r="I26" s="40"/>
      <c r="J26" s="40"/>
      <c r="K26" s="40"/>
      <c r="L26" s="34">
        <f>SUM(L27:L31)</f>
        <v>401645.82934</v>
      </c>
      <c r="M26" s="34">
        <f>SUM(M27:M31)</f>
        <v>0</v>
      </c>
      <c r="N26" s="34">
        <f>SUM(N27:N31)</f>
        <v>316708.04946000001</v>
      </c>
      <c r="O26" s="34">
        <f t="shared" ref="O26:U26" si="3">SUM(O27:O31)</f>
        <v>3199.0712100000001</v>
      </c>
      <c r="P26" s="34">
        <f t="shared" si="3"/>
        <v>73564.837809999997</v>
      </c>
      <c r="Q26" s="34">
        <f t="shared" si="3"/>
        <v>8173.8708599999991</v>
      </c>
      <c r="R26" s="34">
        <f t="shared" si="3"/>
        <v>0</v>
      </c>
      <c r="S26" s="34">
        <f t="shared" si="3"/>
        <v>0</v>
      </c>
      <c r="T26" s="34">
        <f t="shared" si="3"/>
        <v>0</v>
      </c>
      <c r="U26" s="34">
        <f t="shared" si="3"/>
        <v>0</v>
      </c>
    </row>
    <row r="27" spans="1:21" ht="54" customHeight="1" x14ac:dyDescent="0.25">
      <c r="A27" s="17" t="s">
        <v>18</v>
      </c>
      <c r="B27" s="11" t="s">
        <v>54</v>
      </c>
      <c r="C27" s="49" t="s">
        <v>51</v>
      </c>
      <c r="D27" s="9" t="s">
        <v>9</v>
      </c>
      <c r="E27" s="61" t="s">
        <v>52</v>
      </c>
      <c r="F27" s="28" t="s">
        <v>21</v>
      </c>
      <c r="G27" s="31" t="s">
        <v>10</v>
      </c>
      <c r="H27" s="53">
        <v>0.97299999999999998</v>
      </c>
      <c r="I27" s="44"/>
      <c r="J27" s="45"/>
      <c r="K27" s="46"/>
      <c r="L27" s="19">
        <f t="shared" ref="L27" si="4">M27+O27+P27+Q27</f>
        <v>38181.019179999996</v>
      </c>
      <c r="M27" s="19">
        <v>0</v>
      </c>
      <c r="N27" s="19">
        <v>0</v>
      </c>
      <c r="O27" s="19">
        <v>0</v>
      </c>
      <c r="P27" s="15">
        <v>34362.917269999998</v>
      </c>
      <c r="Q27" s="15">
        <v>3818.1019099999999</v>
      </c>
      <c r="R27" s="23">
        <v>0</v>
      </c>
      <c r="S27" s="23">
        <v>0</v>
      </c>
      <c r="T27" s="23">
        <v>0</v>
      </c>
      <c r="U27" s="23">
        <v>0</v>
      </c>
    </row>
    <row r="28" spans="1:21" ht="50.25" customHeight="1" x14ac:dyDescent="0.25">
      <c r="A28" s="17" t="s">
        <v>53</v>
      </c>
      <c r="B28" s="11" t="s">
        <v>101</v>
      </c>
      <c r="C28" s="49" t="s">
        <v>95</v>
      </c>
      <c r="D28" s="9" t="s">
        <v>106</v>
      </c>
      <c r="E28" s="61" t="s">
        <v>114</v>
      </c>
      <c r="F28" s="28" t="s">
        <v>21</v>
      </c>
      <c r="G28" s="31" t="s">
        <v>113</v>
      </c>
      <c r="H28" s="52">
        <v>0</v>
      </c>
      <c r="I28" s="44"/>
      <c r="J28" s="45"/>
      <c r="K28" s="46"/>
      <c r="L28" s="19">
        <f t="shared" ref="L28" si="5">M28+O28+P28+Q28</f>
        <v>43557.689489999997</v>
      </c>
      <c r="M28" s="19">
        <v>0</v>
      </c>
      <c r="N28" s="19">
        <v>0</v>
      </c>
      <c r="O28" s="19">
        <v>0</v>
      </c>
      <c r="P28" s="15">
        <v>39201.920539999999</v>
      </c>
      <c r="Q28" s="15">
        <v>4355.7689499999997</v>
      </c>
      <c r="R28" s="23">
        <v>0</v>
      </c>
      <c r="S28" s="23">
        <v>0</v>
      </c>
      <c r="T28" s="23">
        <v>0</v>
      </c>
      <c r="U28" s="23">
        <v>0</v>
      </c>
    </row>
    <row r="29" spans="1:21" ht="55.5" customHeight="1" x14ac:dyDescent="0.25">
      <c r="A29" s="17" t="s">
        <v>89</v>
      </c>
      <c r="B29" s="11" t="s">
        <v>91</v>
      </c>
      <c r="C29" s="49" t="s">
        <v>94</v>
      </c>
      <c r="D29" s="9" t="s">
        <v>9</v>
      </c>
      <c r="E29" s="61" t="s">
        <v>110</v>
      </c>
      <c r="F29" s="28" t="s">
        <v>63</v>
      </c>
      <c r="G29" s="31" t="s">
        <v>113</v>
      </c>
      <c r="H29" s="52">
        <v>42.2</v>
      </c>
      <c r="I29" s="44"/>
      <c r="J29" s="45"/>
      <c r="K29" s="46"/>
      <c r="L29" s="19">
        <f>N29+O29+P29+Q29</f>
        <v>48620.952299999997</v>
      </c>
      <c r="M29" s="19">
        <v>0</v>
      </c>
      <c r="N29" s="19">
        <v>48134.742769999997</v>
      </c>
      <c r="O29" s="19">
        <v>486.20952999999997</v>
      </c>
      <c r="P29" s="15">
        <v>0</v>
      </c>
      <c r="Q29" s="15">
        <v>0</v>
      </c>
      <c r="R29" s="23">
        <v>0</v>
      </c>
      <c r="S29" s="23">
        <v>0</v>
      </c>
      <c r="T29" s="23">
        <v>0</v>
      </c>
      <c r="U29" s="23">
        <v>0</v>
      </c>
    </row>
    <row r="30" spans="1:21" ht="55.5" customHeight="1" x14ac:dyDescent="0.25">
      <c r="A30" s="17" t="s">
        <v>90</v>
      </c>
      <c r="B30" s="11" t="s">
        <v>92</v>
      </c>
      <c r="C30" s="49" t="s">
        <v>95</v>
      </c>
      <c r="D30" s="9" t="s">
        <v>106</v>
      </c>
      <c r="E30" s="61" t="s">
        <v>111</v>
      </c>
      <c r="F30" s="28" t="s">
        <v>63</v>
      </c>
      <c r="G30" s="31" t="s">
        <v>113</v>
      </c>
      <c r="H30" s="52">
        <v>0</v>
      </c>
      <c r="I30" s="44"/>
      <c r="J30" s="45"/>
      <c r="K30" s="46"/>
      <c r="L30" s="19">
        <f t="shared" ref="L30:L31" si="6">N30+O30+P30+Q30</f>
        <v>223637.19424000001</v>
      </c>
      <c r="M30" s="19">
        <v>0</v>
      </c>
      <c r="N30" s="19">
        <v>221400.8223</v>
      </c>
      <c r="O30" s="19">
        <v>2236.37194</v>
      </c>
      <c r="P30" s="15">
        <v>0</v>
      </c>
      <c r="Q30" s="15">
        <v>0</v>
      </c>
      <c r="R30" s="23">
        <v>0</v>
      </c>
      <c r="S30" s="23">
        <v>0</v>
      </c>
      <c r="T30" s="23">
        <v>0</v>
      </c>
      <c r="U30" s="23">
        <v>0</v>
      </c>
    </row>
    <row r="31" spans="1:21" ht="55.5" customHeight="1" x14ac:dyDescent="0.25">
      <c r="A31" s="17" t="s">
        <v>103</v>
      </c>
      <c r="B31" s="11" t="s">
        <v>93</v>
      </c>
      <c r="C31" s="49" t="s">
        <v>95</v>
      </c>
      <c r="D31" s="9" t="s">
        <v>106</v>
      </c>
      <c r="E31" s="61" t="s">
        <v>112</v>
      </c>
      <c r="F31" s="28" t="s">
        <v>63</v>
      </c>
      <c r="G31" s="31" t="s">
        <v>113</v>
      </c>
      <c r="H31" s="52">
        <v>0</v>
      </c>
      <c r="I31" s="44"/>
      <c r="J31" s="45"/>
      <c r="K31" s="46"/>
      <c r="L31" s="19">
        <f t="shared" si="6"/>
        <v>47648.974129999995</v>
      </c>
      <c r="M31" s="19">
        <v>0</v>
      </c>
      <c r="N31" s="19">
        <v>47172.484389999998</v>
      </c>
      <c r="O31" s="19">
        <v>476.48973999999998</v>
      </c>
      <c r="P31" s="15">
        <v>0</v>
      </c>
      <c r="Q31" s="15">
        <v>0</v>
      </c>
      <c r="R31" s="23">
        <v>0</v>
      </c>
      <c r="S31" s="23">
        <v>0</v>
      </c>
      <c r="T31" s="23">
        <v>0</v>
      </c>
      <c r="U31" s="23">
        <v>0</v>
      </c>
    </row>
    <row r="32" spans="1:21" ht="28.5" customHeight="1" x14ac:dyDescent="0.25">
      <c r="A32" s="1">
        <v>3</v>
      </c>
      <c r="B32" s="7" t="s">
        <v>8</v>
      </c>
      <c r="C32" s="50"/>
      <c r="D32" s="8"/>
      <c r="E32" s="8"/>
      <c r="F32" s="8"/>
      <c r="G32" s="40"/>
      <c r="H32" s="55"/>
      <c r="I32" s="40"/>
      <c r="J32" s="40"/>
      <c r="K32" s="40"/>
      <c r="L32" s="34">
        <f>SUM(L33:L39)</f>
        <v>2892892.2020099992</v>
      </c>
      <c r="M32" s="34">
        <f t="shared" ref="M32:O32" si="7">SUM(M33:M39)</f>
        <v>1270034</v>
      </c>
      <c r="N32" s="34">
        <f t="shared" ref="N32" si="8">SUM(N33:N39)</f>
        <v>740304.5</v>
      </c>
      <c r="O32" s="34">
        <f t="shared" si="7"/>
        <v>20306.449489999999</v>
      </c>
      <c r="P32" s="34">
        <f>SUM(P33:P39)</f>
        <v>19659.8</v>
      </c>
      <c r="Q32" s="34">
        <f>SUM(Q33:Q39)</f>
        <v>2184.4222199999999</v>
      </c>
      <c r="R32" s="34">
        <f>SUM(R33:R39)</f>
        <v>831999</v>
      </c>
      <c r="S32" s="34">
        <f>SUM(S33:S39)</f>
        <v>8404.0302999999985</v>
      </c>
      <c r="T32" s="34">
        <f>SUM(T33:T36)</f>
        <v>0</v>
      </c>
      <c r="U32" s="34">
        <f>SUM(U33:U36)</f>
        <v>0</v>
      </c>
    </row>
    <row r="33" spans="1:21" ht="53.25" customHeight="1" x14ac:dyDescent="0.25">
      <c r="A33" s="16" t="s">
        <v>45</v>
      </c>
      <c r="B33" s="20" t="s">
        <v>65</v>
      </c>
      <c r="C33" s="51" t="s">
        <v>51</v>
      </c>
      <c r="D33" s="21" t="s">
        <v>9</v>
      </c>
      <c r="E33" s="33" t="s">
        <v>87</v>
      </c>
      <c r="F33" s="32" t="s">
        <v>22</v>
      </c>
      <c r="G33" s="39" t="s">
        <v>10</v>
      </c>
      <c r="H33" s="56">
        <v>0.51863999999999999</v>
      </c>
      <c r="I33" s="41" t="s">
        <v>23</v>
      </c>
      <c r="J33" s="39" t="s">
        <v>23</v>
      </c>
      <c r="K33" s="39" t="s">
        <v>23</v>
      </c>
      <c r="L33" s="38">
        <f>P33+Q33</f>
        <v>18858.550620000002</v>
      </c>
      <c r="M33" s="38">
        <v>0</v>
      </c>
      <c r="N33" s="38">
        <v>0</v>
      </c>
      <c r="O33" s="38">
        <v>0</v>
      </c>
      <c r="P33" s="38">
        <v>16972.69556</v>
      </c>
      <c r="Q33" s="38">
        <v>1885.8550600000001</v>
      </c>
      <c r="R33" s="23">
        <v>0</v>
      </c>
      <c r="S33" s="23">
        <v>0</v>
      </c>
      <c r="T33" s="23">
        <v>0</v>
      </c>
      <c r="U33" s="23">
        <v>0</v>
      </c>
    </row>
    <row r="34" spans="1:21" s="63" customFormat="1" ht="50.25" customHeight="1" x14ac:dyDescent="0.25">
      <c r="A34" s="64" t="s">
        <v>46</v>
      </c>
      <c r="B34" s="20" t="s">
        <v>85</v>
      </c>
      <c r="C34" s="51" t="s">
        <v>86</v>
      </c>
      <c r="D34" s="21" t="s">
        <v>9</v>
      </c>
      <c r="E34" s="33" t="s">
        <v>88</v>
      </c>
      <c r="F34" s="32" t="s">
        <v>22</v>
      </c>
      <c r="G34" s="39" t="s">
        <v>10</v>
      </c>
      <c r="H34" s="57">
        <v>0</v>
      </c>
      <c r="I34" s="41" t="s">
        <v>23</v>
      </c>
      <c r="J34" s="39" t="s">
        <v>23</v>
      </c>
      <c r="K34" s="39" t="s">
        <v>23</v>
      </c>
      <c r="L34" s="38">
        <f>P34+Q34</f>
        <v>2985.6716000000001</v>
      </c>
      <c r="M34" s="38">
        <v>0</v>
      </c>
      <c r="N34" s="38">
        <v>0</v>
      </c>
      <c r="O34" s="38">
        <v>0</v>
      </c>
      <c r="P34" s="38">
        <v>2687.1044400000001</v>
      </c>
      <c r="Q34" s="38">
        <v>298.56716</v>
      </c>
      <c r="R34" s="23">
        <v>0</v>
      </c>
      <c r="S34" s="23">
        <v>0</v>
      </c>
      <c r="T34" s="23">
        <v>0</v>
      </c>
      <c r="U34" s="23">
        <v>0</v>
      </c>
    </row>
    <row r="35" spans="1:21" s="63" customFormat="1" ht="127.5" customHeight="1" x14ac:dyDescent="0.25">
      <c r="A35" s="64" t="s">
        <v>47</v>
      </c>
      <c r="B35" s="20" t="s">
        <v>56</v>
      </c>
      <c r="C35" s="51" t="s">
        <v>44</v>
      </c>
      <c r="D35" s="21" t="s">
        <v>9</v>
      </c>
      <c r="E35" s="33" t="s">
        <v>102</v>
      </c>
      <c r="F35" s="47" t="s">
        <v>60</v>
      </c>
      <c r="G35" s="39" t="s">
        <v>10</v>
      </c>
      <c r="H35" s="57">
        <v>0</v>
      </c>
      <c r="I35" s="66" t="s">
        <v>23</v>
      </c>
      <c r="J35" s="65" t="s">
        <v>23</v>
      </c>
      <c r="K35" s="65" t="s">
        <v>23</v>
      </c>
      <c r="L35" s="38">
        <f>N35+O35</f>
        <v>133297.97950999998</v>
      </c>
      <c r="M35" s="38">
        <v>0</v>
      </c>
      <c r="N35" s="38">
        <f>281031.6-149066.60029</f>
        <v>131964.99970999997</v>
      </c>
      <c r="O35" s="38">
        <f>2838.70303-1505.72323</f>
        <v>1332.9798000000001</v>
      </c>
      <c r="P35" s="38">
        <v>0</v>
      </c>
      <c r="Q35" s="38">
        <v>0</v>
      </c>
      <c r="R35" s="23">
        <v>0</v>
      </c>
      <c r="S35" s="23">
        <v>0</v>
      </c>
      <c r="T35" s="23">
        <v>0</v>
      </c>
      <c r="U35" s="23">
        <v>0</v>
      </c>
    </row>
    <row r="36" spans="1:21" s="63" customFormat="1" ht="126.75" customHeight="1" x14ac:dyDescent="0.25">
      <c r="A36" s="64" t="s">
        <v>48</v>
      </c>
      <c r="B36" s="20" t="s">
        <v>55</v>
      </c>
      <c r="C36" s="51" t="s">
        <v>66</v>
      </c>
      <c r="D36" s="21" t="s">
        <v>9</v>
      </c>
      <c r="E36" s="33" t="s">
        <v>58</v>
      </c>
      <c r="F36" s="47" t="s">
        <v>60</v>
      </c>
      <c r="G36" s="39" t="s">
        <v>10</v>
      </c>
      <c r="H36" s="68">
        <v>0.47349999999999998</v>
      </c>
      <c r="I36" s="41" t="s">
        <v>23</v>
      </c>
      <c r="J36" s="39" t="s">
        <v>23</v>
      </c>
      <c r="K36" s="39" t="s">
        <v>23</v>
      </c>
      <c r="L36" s="38">
        <f>R36+S36</f>
        <v>63982.969539999998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23">
        <v>63343.13985</v>
      </c>
      <c r="S36" s="23">
        <v>639.82969000000003</v>
      </c>
      <c r="T36" s="23">
        <v>0</v>
      </c>
      <c r="U36" s="23">
        <v>0</v>
      </c>
    </row>
    <row r="37" spans="1:21" s="63" customFormat="1" ht="128.25" customHeight="1" x14ac:dyDescent="0.25">
      <c r="A37" s="64" t="s">
        <v>96</v>
      </c>
      <c r="B37" s="20" t="s">
        <v>57</v>
      </c>
      <c r="C37" s="51" t="s">
        <v>44</v>
      </c>
      <c r="D37" s="21" t="s">
        <v>9</v>
      </c>
      <c r="E37" s="33" t="s">
        <v>59</v>
      </c>
      <c r="F37" s="47" t="s">
        <v>60</v>
      </c>
      <c r="G37" s="39" t="s">
        <v>10</v>
      </c>
      <c r="H37" s="67">
        <v>1.2909999999999999</v>
      </c>
      <c r="I37" s="41" t="s">
        <v>23</v>
      </c>
      <c r="J37" s="39" t="s">
        <v>23</v>
      </c>
      <c r="K37" s="39" t="s">
        <v>23</v>
      </c>
      <c r="L37" s="38">
        <f t="shared" ref="L37:L38" si="9">R37+S37</f>
        <v>445791.08363000001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23">
        <v>441333.17278999998</v>
      </c>
      <c r="S37" s="23">
        <v>4457.9108399999996</v>
      </c>
      <c r="T37" s="23">
        <v>0</v>
      </c>
      <c r="U37" s="23">
        <v>0</v>
      </c>
    </row>
    <row r="38" spans="1:21" s="63" customFormat="1" ht="132" customHeight="1" x14ac:dyDescent="0.25">
      <c r="A38" s="64" t="s">
        <v>61</v>
      </c>
      <c r="B38" s="20" t="s">
        <v>97</v>
      </c>
      <c r="C38" s="51" t="s">
        <v>44</v>
      </c>
      <c r="D38" s="21" t="s">
        <v>9</v>
      </c>
      <c r="E38" s="33" t="s">
        <v>98</v>
      </c>
      <c r="F38" s="47" t="s">
        <v>60</v>
      </c>
      <c r="G38" s="39" t="s">
        <v>10</v>
      </c>
      <c r="H38" s="57">
        <v>0.13</v>
      </c>
      <c r="I38" s="41" t="s">
        <v>23</v>
      </c>
      <c r="J38" s="39" t="s">
        <v>23</v>
      </c>
      <c r="K38" s="39" t="s">
        <v>23</v>
      </c>
      <c r="L38" s="38">
        <f t="shared" si="9"/>
        <v>90615.273990000002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23">
        <v>89709.121249999997</v>
      </c>
      <c r="S38" s="23">
        <v>906.15273999999999</v>
      </c>
      <c r="T38" s="23">
        <v>0</v>
      </c>
      <c r="U38" s="23">
        <v>0</v>
      </c>
    </row>
    <row r="39" spans="1:21" s="63" customFormat="1" ht="106.5" customHeight="1" x14ac:dyDescent="0.25">
      <c r="A39" s="64" t="s">
        <v>104</v>
      </c>
      <c r="B39" s="20" t="s">
        <v>64</v>
      </c>
      <c r="C39" s="51" t="s">
        <v>99</v>
      </c>
      <c r="D39" s="21" t="s">
        <v>106</v>
      </c>
      <c r="E39" s="33" t="s">
        <v>100</v>
      </c>
      <c r="F39" s="47" t="s">
        <v>60</v>
      </c>
      <c r="G39" s="39" t="s">
        <v>10</v>
      </c>
      <c r="H39" s="57">
        <v>0</v>
      </c>
      <c r="I39" s="41" t="s">
        <v>23</v>
      </c>
      <c r="J39" s="39" t="s">
        <v>23</v>
      </c>
      <c r="K39" s="39" t="s">
        <v>23</v>
      </c>
      <c r="L39" s="38">
        <f>M39+N39+O39+R39+S39</f>
        <v>2137360.6731199995</v>
      </c>
      <c r="M39" s="38">
        <f>1270034</f>
        <v>1270034</v>
      </c>
      <c r="N39" s="70">
        <f>347353.2+111919.7+149066.60029</f>
        <v>608339.50029</v>
      </c>
      <c r="O39" s="70">
        <f>12828.62626+3508.61818+1130.50202+1505.72323</f>
        <v>18973.469689999998</v>
      </c>
      <c r="P39" s="38">
        <v>0</v>
      </c>
      <c r="Q39" s="38">
        <v>0</v>
      </c>
      <c r="R39" s="23">
        <v>237613.56611000001</v>
      </c>
      <c r="S39" s="23">
        <v>2400.1370299999999</v>
      </c>
      <c r="T39" s="23">
        <v>0</v>
      </c>
      <c r="U39" s="23">
        <v>0</v>
      </c>
    </row>
    <row r="40" spans="1:21" ht="114.75" customHeight="1" x14ac:dyDescent="0.25">
      <c r="A40" s="1">
        <v>4</v>
      </c>
      <c r="B40" s="48" t="s">
        <v>42</v>
      </c>
      <c r="C40" s="8"/>
      <c r="D40" s="8"/>
      <c r="E40" s="8"/>
      <c r="F40" s="8"/>
      <c r="G40" s="40"/>
      <c r="H40" s="40"/>
      <c r="I40" s="40"/>
      <c r="J40" s="40"/>
      <c r="K40" s="40"/>
      <c r="L40" s="34">
        <f>SUM(L41:L41)</f>
        <v>43531.419190000001</v>
      </c>
      <c r="M40" s="34">
        <v>0</v>
      </c>
      <c r="N40" s="34">
        <v>0</v>
      </c>
      <c r="O40" s="34">
        <v>0</v>
      </c>
      <c r="P40" s="34">
        <f>SUM(P41:P41)</f>
        <v>0</v>
      </c>
      <c r="Q40" s="34">
        <f>SUM(Q41:Q41)</f>
        <v>0</v>
      </c>
      <c r="R40" s="34">
        <f>SUM(R41:R41)</f>
        <v>0</v>
      </c>
      <c r="S40" s="34">
        <f>S41</f>
        <v>0</v>
      </c>
      <c r="T40" s="34">
        <f>SUM(T41:T41)</f>
        <v>43096.105000000003</v>
      </c>
      <c r="U40" s="34">
        <f>U41</f>
        <v>435.31419</v>
      </c>
    </row>
    <row r="41" spans="1:21" ht="122.25" customHeight="1" x14ac:dyDescent="0.25">
      <c r="A41" s="16" t="s">
        <v>39</v>
      </c>
      <c r="B41" s="20" t="s">
        <v>41</v>
      </c>
      <c r="C41" s="37" t="s">
        <v>62</v>
      </c>
      <c r="D41" s="21" t="s">
        <v>9</v>
      </c>
      <c r="E41" s="33" t="s">
        <v>23</v>
      </c>
      <c r="F41" s="47" t="s">
        <v>38</v>
      </c>
      <c r="G41" s="39" t="s">
        <v>43</v>
      </c>
      <c r="H41" s="39">
        <v>0</v>
      </c>
      <c r="I41" s="41" t="s">
        <v>23</v>
      </c>
      <c r="J41" s="39" t="s">
        <v>23</v>
      </c>
      <c r="K41" s="39" t="s">
        <v>23</v>
      </c>
      <c r="L41" s="38">
        <f>T41+U41</f>
        <v>43531.419190000001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23">
        <v>0</v>
      </c>
      <c r="S41" s="23">
        <v>0</v>
      </c>
      <c r="T41" s="23">
        <v>43096.105000000003</v>
      </c>
      <c r="U41" s="23">
        <v>435.31419</v>
      </c>
    </row>
    <row r="42" spans="1:21" ht="15.75" x14ac:dyDescent="0.25">
      <c r="A42" s="13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8"/>
      <c r="S42" s="18"/>
      <c r="U42" s="18" t="s">
        <v>19</v>
      </c>
    </row>
  </sheetData>
  <mergeCells count="40">
    <mergeCell ref="T12:U12"/>
    <mergeCell ref="T13:T14"/>
    <mergeCell ref="U13:U14"/>
    <mergeCell ref="L11:U11"/>
    <mergeCell ref="A8:U8"/>
    <mergeCell ref="A9:U9"/>
    <mergeCell ref="R12:S12"/>
    <mergeCell ref="R13:R14"/>
    <mergeCell ref="S13:S14"/>
    <mergeCell ref="I12:I14"/>
    <mergeCell ref="J12:J14"/>
    <mergeCell ref="K12:K14"/>
    <mergeCell ref="O13:O14"/>
    <mergeCell ref="A11:A14"/>
    <mergeCell ref="B11:B14"/>
    <mergeCell ref="C11:C14"/>
    <mergeCell ref="T1:U1"/>
    <mergeCell ref="T2:U2"/>
    <mergeCell ref="T6:U6"/>
    <mergeCell ref="S4:U4"/>
    <mergeCell ref="S3:U3"/>
    <mergeCell ref="R1:S1"/>
    <mergeCell ref="R2:S2"/>
    <mergeCell ref="R6:S6"/>
    <mergeCell ref="J17:J25"/>
    <mergeCell ref="K17:K25"/>
    <mergeCell ref="I17:I25"/>
    <mergeCell ref="H12:H14"/>
    <mergeCell ref="G12:G14"/>
    <mergeCell ref="D11:D14"/>
    <mergeCell ref="E11:E14"/>
    <mergeCell ref="P12:P14"/>
    <mergeCell ref="Q12:Q14"/>
    <mergeCell ref="F11:H11"/>
    <mergeCell ref="M13:M14"/>
    <mergeCell ref="M12:O12"/>
    <mergeCell ref="L12:L14"/>
    <mergeCell ref="I11:K11"/>
    <mergeCell ref="F12:F14"/>
    <mergeCell ref="N13:N14"/>
  </mergeCells>
  <pageMargins left="0.19685039370078741" right="0.11811023622047245" top="0.27559055118110237" bottom="0.15748031496062992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Rystakova_OS</dc:creator>
  <cp:lastModifiedBy>Неустроева Наталья Константиновна</cp:lastModifiedBy>
  <cp:lastPrinted>2023-12-25T07:11:45Z</cp:lastPrinted>
  <dcterms:created xsi:type="dcterms:W3CDTF">2019-02-20T08:30:58Z</dcterms:created>
  <dcterms:modified xsi:type="dcterms:W3CDTF">2024-01-16T13:56:10Z</dcterms:modified>
</cp:coreProperties>
</file>