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635" windowWidth="19095" windowHeight="1020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L48" i="1" l="1"/>
  <c r="M48" i="1"/>
  <c r="N48" i="1"/>
  <c r="O48" i="1"/>
  <c r="Q48" i="1"/>
  <c r="R48" i="1"/>
  <c r="S48" i="1"/>
  <c r="T48" i="1"/>
  <c r="U48" i="1"/>
  <c r="V48" i="1"/>
  <c r="P48" i="1"/>
  <c r="L50" i="1"/>
  <c r="L44" i="1"/>
  <c r="O45" i="1" l="1"/>
  <c r="N45" i="1"/>
  <c r="L47" i="1" l="1"/>
  <c r="U46" i="1"/>
  <c r="V46" i="1"/>
  <c r="U41" i="1"/>
  <c r="U30" i="1"/>
  <c r="P30" i="1"/>
  <c r="Q30" i="1"/>
  <c r="N30" i="1"/>
  <c r="O30" i="1"/>
  <c r="M30" i="1"/>
  <c r="L39" i="1"/>
  <c r="L40" i="1"/>
  <c r="L38" i="1"/>
  <c r="L37" i="1"/>
  <c r="L36" i="1"/>
  <c r="L35" i="1" l="1"/>
  <c r="L34" i="1"/>
  <c r="L33" i="1"/>
  <c r="L32" i="1"/>
  <c r="L31" i="1"/>
  <c r="L49" i="1" l="1"/>
  <c r="L29" i="1" l="1"/>
  <c r="L28" i="1"/>
  <c r="L27" i="1"/>
  <c r="L26" i="1"/>
  <c r="L25" i="1"/>
  <c r="L24" i="1" l="1"/>
  <c r="L18" i="1" l="1"/>
  <c r="L19" i="1"/>
  <c r="L20" i="1"/>
  <c r="L21" i="1"/>
  <c r="L22" i="1"/>
  <c r="L23" i="1"/>
  <c r="L17" i="1"/>
  <c r="N41" i="1"/>
  <c r="N16" i="1"/>
  <c r="L45" i="1" l="1"/>
  <c r="R41" i="1" l="1"/>
  <c r="S41" i="1" l="1"/>
  <c r="P16" i="1"/>
  <c r="Q16" i="1"/>
  <c r="R30" i="1" l="1"/>
  <c r="S30" i="1"/>
  <c r="T30" i="1"/>
  <c r="V30" i="1"/>
  <c r="Q41" i="1" l="1"/>
  <c r="M41" i="1"/>
  <c r="O41" i="1"/>
  <c r="P41" i="1" l="1"/>
  <c r="M16" i="1" l="1"/>
  <c r="L16" i="1" l="1"/>
  <c r="L43" i="1"/>
  <c r="L42" i="1"/>
  <c r="L41" i="1" l="1"/>
  <c r="L46" i="1" l="1"/>
  <c r="T46" i="1"/>
  <c r="S46" i="1"/>
  <c r="R46" i="1"/>
  <c r="Q46" i="1"/>
  <c r="P46" i="1"/>
  <c r="V41" i="1" l="1"/>
  <c r="T41" i="1"/>
  <c r="O16" i="1" l="1"/>
  <c r="L30" i="1" l="1"/>
</calcChain>
</file>

<file path=xl/sharedStrings.xml><?xml version="1.0" encoding="utf-8"?>
<sst xmlns="http://schemas.openxmlformats.org/spreadsheetml/2006/main" count="274" uniqueCount="139">
  <si>
    <t>№ п/п</t>
  </si>
  <si>
    <t>Наименование мероприятия</t>
  </si>
  <si>
    <t>Сроки</t>
  </si>
  <si>
    <t>Заказчик</t>
  </si>
  <si>
    <t>Объем финансирования</t>
  </si>
  <si>
    <t>Наименование показателя</t>
  </si>
  <si>
    <t>Всего, тыс.руб.</t>
  </si>
  <si>
    <t>Единица измерения</t>
  </si>
  <si>
    <t>Строительство автомобильных дорог</t>
  </si>
  <si>
    <t>МКУ «Служба городского хозяйства»</t>
  </si>
  <si>
    <t>км</t>
  </si>
  <si>
    <t>Ремонт автомобильных дорог общего пользования местного значения</t>
  </si>
  <si>
    <t>«Таблица 1</t>
  </si>
  <si>
    <t>Объекты, планируемые к софинансированию за счет бюджетных</t>
  </si>
  <si>
    <t>Областной бюджет, тыс.руб.</t>
  </si>
  <si>
    <t>Местный бюджет, тыс.руб.</t>
  </si>
  <si>
    <t>Федеральный бюджет, тыс.руб.</t>
  </si>
  <si>
    <t>1.1</t>
  </si>
  <si>
    <t>2.1</t>
  </si>
  <si>
    <t>».</t>
  </si>
  <si>
    <t>Значе-ние</t>
  </si>
  <si>
    <t>ввод отремонтированных автомобильных дорог общего пользования местного значения (км), в том числе искусственных сооружений на них (п.м)</t>
  </si>
  <si>
    <t>ввод построенных и реконструированных автомобильных дорог общего пользования местного значения (км), в том числе искусственных сооружений на них (п.м)</t>
  </si>
  <si>
    <t>-</t>
  </si>
  <si>
    <t>%</t>
  </si>
  <si>
    <t>доля дорожной сети Вологодской городской агломерации, находящаяся в нормативном состоянии</t>
  </si>
  <si>
    <t>Планируемые показатели результативности использования субсидии на осуществление дорожной деятельности за счет бюджетных ассигнований Дорожного фонда Вологодской области</t>
  </si>
  <si>
    <t>Планируемые показатели результативности деятельности в рамках реализации Федерального проекта "Дорожная сеть"</t>
  </si>
  <si>
    <t>1.2</t>
  </si>
  <si>
    <t>1.3</t>
  </si>
  <si>
    <t>1.4</t>
  </si>
  <si>
    <t>1.5</t>
  </si>
  <si>
    <t>1.6</t>
  </si>
  <si>
    <t>1.7</t>
  </si>
  <si>
    <t>1.8</t>
  </si>
  <si>
    <t>Капитальный ремонт автомобильных дорог общего пользования местного значения</t>
  </si>
  <si>
    <t xml:space="preserve">к постановлению </t>
  </si>
  <si>
    <t>Администрации города Вологды</t>
  </si>
  <si>
    <t>Протяженность автомобильных дорог (км), в том числе искусственных сооружений (п.м), поддерживаемых в надлежащем техническом состоянии</t>
  </si>
  <si>
    <t>4.1</t>
  </si>
  <si>
    <t>Субсидия на реализацию мероприятий по дорожной деятельности в отношении автомобильных дорог местного значения в границах городского округа, в части прироста протяженности и увеличения объемов строительства автомобильных дорог и искусственных сооружений на них</t>
  </si>
  <si>
    <t>Внедрение интеллектуальных транспортных систем, предусматривающих автоматизацию процессов управления дорожным движением в городских агломерациях, включающих города с населением свыше 300 тысяч человек</t>
  </si>
  <si>
    <t>у.е.</t>
  </si>
  <si>
    <t>3.1</t>
  </si>
  <si>
    <t>3.2</t>
  </si>
  <si>
    <t>Реализация регионального проекта "Региональная и местная дорожная сеть Вологодской области"</t>
  </si>
  <si>
    <t xml:space="preserve">Реализация регионального проекта "Общесистемные меры развития дорожного хозяйства Вологодской области"
</t>
  </si>
  <si>
    <t>2.2</t>
  </si>
  <si>
    <t>прирост протяженности сети автомобильных дорог общего пользования местного значения в результате строительства автомобильных дорог и искусственных сооружений на них</t>
  </si>
  <si>
    <t>протяженность приведенных в нормативное состояние искусственных дорожных сооружений на автомобильных дорогах местного значения в границах городских округов (накопленным итогом)</t>
  </si>
  <si>
    <t>Строительство мостового перехода через реку Вологда и автодороги от перекрестка ул. Некрасова с ул. Чернышевского до транспортной развязки через железную дорогу Москва-Архангельск в городе Вологде</t>
  </si>
  <si>
    <t>2023-2024 гг.</t>
  </si>
  <si>
    <t>2.3</t>
  </si>
  <si>
    <t>2.4</t>
  </si>
  <si>
    <t>2023-2026 гг.</t>
  </si>
  <si>
    <t>1,584 км</t>
  </si>
  <si>
    <t>2.5</t>
  </si>
  <si>
    <t>Федеральный бюджет,     тыс.руб.</t>
  </si>
  <si>
    <t>МКУ «Градостроительный центр города Вологды»</t>
  </si>
  <si>
    <t>Приложение № 1</t>
  </si>
  <si>
    <t>1.9</t>
  </si>
  <si>
    <t>Мощность по проек-тно-сметной документации, км/п.м</t>
  </si>
  <si>
    <t>п.м</t>
  </si>
  <si>
    <t>23 п.м</t>
  </si>
  <si>
    <t>от _____________№ _____</t>
  </si>
  <si>
    <t>ассигнований Дорожного фонда Вологодской области в 2024 году</t>
  </si>
  <si>
    <t xml:space="preserve"> ул. Космонавта Беляева от дома № 5 по ул. Конева  до дома № 1 по Московскому шоссе</t>
  </si>
  <si>
    <t>ул. Воркутинская от дома № 2 по ул. Воркутинской до дома № 24 по ул. Воркутинской</t>
  </si>
  <si>
    <t>ул. Республиканская от ул. Гагарина до ул. Ленинградской</t>
  </si>
  <si>
    <t>Пошехонское шоссе от дома № 4 до дома № 46</t>
  </si>
  <si>
    <t>ул. Октябрьская от ул. Ленинградской до ул. Мира</t>
  </si>
  <si>
    <t>ул. Текстильщиков от дома № 2 по ул. Текстильщиков до дома № 39 по ул. Дзержинского</t>
  </si>
  <si>
    <t>ул. Луначарского от  моста через р.Вологда до ул. Вологодской</t>
  </si>
  <si>
    <t>ул. Луначарского от ул. Клубова до ул.Рыбной</t>
  </si>
  <si>
    <t>ул. Кувшиновская - ул.Вологодская от ул. Рыбной до ул. Луначарского (со стороны моста через р. Вологда)</t>
  </si>
  <si>
    <t>ул. К. Маркса от ул. Фрязиновской до ул. Саммера</t>
  </si>
  <si>
    <t>ул. Строителей от ул.Колхозной до ул. Алексинской"</t>
  </si>
  <si>
    <t>2024 г.</t>
  </si>
  <si>
    <t>1,73 км</t>
  </si>
  <si>
    <t>0,95 км</t>
  </si>
  <si>
    <t>1,65 км</t>
  </si>
  <si>
    <t>0,5 км</t>
  </si>
  <si>
    <t>2,2 км</t>
  </si>
  <si>
    <t>0,755 км</t>
  </si>
  <si>
    <t>0,975 км</t>
  </si>
  <si>
    <t>0,6 км</t>
  </si>
  <si>
    <t>1,2 км</t>
  </si>
  <si>
    <t>1,03 км</t>
  </si>
  <si>
    <t>Капитальный ремонт автомобильной дороги по адресу: г. Вологда,ул.Северная от ул. Дальней до ул. Северной, д. 27а</t>
  </si>
  <si>
    <t>Капитальный ремонт участка улично-дорожной сети пл. Бабушкина в г. Вологде</t>
  </si>
  <si>
    <t>Капитальный ремонт переходно-скоростной полосы на примыкании улиц Ленинградская и Петина, уширение проезжей части вдоль домов № 77 и 75 по улице Ленинградская</t>
  </si>
  <si>
    <t>Капитальный ремонт моста через реку Шограш по ул. Можайского</t>
  </si>
  <si>
    <t>Капитальный ремонт пешеходного путепровода через железнодорожные пути по ул. Текстильщиков  в городе Вологда</t>
  </si>
  <si>
    <t>2024-2025 гг.</t>
  </si>
  <si>
    <t>0,4 км</t>
  </si>
  <si>
    <t>0,245 км</t>
  </si>
  <si>
    <t xml:space="preserve">0,249 км </t>
  </si>
  <si>
    <t>196,7 п.м.</t>
  </si>
  <si>
    <t xml:space="preserve">Содержание автомобильных дорог общего пользования местного значения и искусственных сооружений на них на территории городского округа города Вологды
</t>
  </si>
  <si>
    <t xml:space="preserve">Выполнение работ по содержанию автомобильных дорог общего пользования местного значения и искуcственных сооружений на них на территории городского округа города Вологды </t>
  </si>
  <si>
    <t>335,16 км</t>
  </si>
  <si>
    <t>ввод построенных и реконструированных автомобильных дорог общего пользования местного значения (км), в том числе искусственных сооружений (п.м)</t>
  </si>
  <si>
    <t>2.6</t>
  </si>
  <si>
    <t>2.7</t>
  </si>
  <si>
    <t>2.8</t>
  </si>
  <si>
    <t>2.9</t>
  </si>
  <si>
    <t>2.10</t>
  </si>
  <si>
    <t>Капитальный ремонт моста
через реку Вологду в п. Кувшиново в г.Вологде</t>
  </si>
  <si>
    <t>Капитальный ремонт моста
через реку Содема по ул.
Челюскинцев в г.Вологде</t>
  </si>
  <si>
    <t>87,44 п.м</t>
  </si>
  <si>
    <t>20,10 п.м</t>
  </si>
  <si>
    <t>Капитальный ремонт моста
через реку Золотуха по
ул.Козленская в г.Вологде</t>
  </si>
  <si>
    <t xml:space="preserve">34,3 п.м </t>
  </si>
  <si>
    <t>Капитальный через реку
Шограш по Осановскому
проезду в г.Вологде</t>
  </si>
  <si>
    <t>17,53 п.м</t>
  </si>
  <si>
    <t>Капитальный ремонт путепровода над железнодорожными путями по
ул.Панкратова в г.Вологде</t>
  </si>
  <si>
    <t>34,63 п.м.</t>
  </si>
  <si>
    <t>2021-2026 гг.</t>
  </si>
  <si>
    <t>Реализация мероприятий в целях внедрения интеллектуальных транспортных систем, предусматривающих автоматизацию процессов управления дорожным движением в городских агломерациях, включающих города с населением свыше 300 тысяч человек</t>
  </si>
  <si>
    <t>1.10</t>
  </si>
  <si>
    <t>1.12</t>
  </si>
  <si>
    <t>1.13</t>
  </si>
  <si>
    <t>Строительство переулка Зимнего в городе Вологде</t>
  </si>
  <si>
    <t>Строительство переулка Осеннего в городе Вологде</t>
  </si>
  <si>
    <t>0,15 км</t>
  </si>
  <si>
    <t>0,17 км</t>
  </si>
  <si>
    <t xml:space="preserve">12,82 км </t>
  </si>
  <si>
    <t>Объект: Ремонт тротуаров в г. Вологде</t>
  </si>
  <si>
    <t>1.11</t>
  </si>
  <si>
    <t>Строительство дороги по ул. Северной от дома № 27а до дома № 33 в г. Вологде</t>
  </si>
  <si>
    <t>0,35 км</t>
  </si>
  <si>
    <t>5.1</t>
  </si>
  <si>
    <t>Советский проспект от площади Революции до ул. Яшина</t>
  </si>
  <si>
    <t>3.3</t>
  </si>
  <si>
    <t>3.4</t>
  </si>
  <si>
    <t>5.2</t>
  </si>
  <si>
    <t>ед.</t>
  </si>
  <si>
    <t xml:space="preserve">Приобретение специализированной техники для содержания улично-дорожной сети </t>
  </si>
  <si>
    <t>Количество приобретенной специализированной техники, осуществляющей содержание автомобильных дорог общего пользования местного значения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</si>
</sst>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.00000"/>
    <numFmt numFmtId="165" formatCode="#,##0.000"/>
    <numFmt numFmtId="166" formatCode="#,##0.0"/>
    <numFmt numFmtId="167" formatCode="#,##0.0000"/>
    <numFmt numFmtId="168" formatCode="0.00000"/>
  </numFmts>
  <fonts count="13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95">
    <xf numFmtId="0" fontId="0" fillId="0" borderId="0" xfId="0"/>
    <xf numFmtId="0" fontId="1" fillId="0" borderId="1" xfId="0" applyFont="1" applyBorder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0" fontId="1" fillId="0" borderId="0" xfId="0" applyFont="1"/>
    <xf numFmtId="0" fontId="7" fillId="0" borderId="0" xfId="0" applyFont="1"/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justify" vertical="center"/>
    </xf>
    <xf numFmtId="0" fontId="4" fillId="0" borderId="4" xfId="0" applyFont="1" applyBorder="1" applyAlignment="1">
      <alignment wrapText="1"/>
    </xf>
    <xf numFmtId="0" fontId="4" fillId="0" borderId="5" xfId="0" applyFont="1" applyBorder="1" applyAlignment="1">
      <alignment wrapText="1"/>
    </xf>
    <xf numFmtId="0" fontId="5" fillId="0" borderId="1" xfId="0" applyFont="1" applyBorder="1" applyAlignment="1">
      <alignment vertical="top" wrapText="1"/>
    </xf>
    <xf numFmtId="0" fontId="5" fillId="0" borderId="2" xfId="0" applyFont="1" applyBorder="1" applyAlignment="1">
      <alignment vertical="top" wrapText="1"/>
    </xf>
    <xf numFmtId="0" fontId="6" fillId="0" borderId="1" xfId="0" applyFont="1" applyBorder="1" applyAlignment="1">
      <alignment horizontal="left" vertical="top" wrapText="1"/>
    </xf>
    <xf numFmtId="0" fontId="4" fillId="0" borderId="4" xfId="0" applyFont="1" applyBorder="1" applyAlignment="1">
      <alignment horizontal="left" wrapText="1"/>
    </xf>
    <xf numFmtId="0" fontId="2" fillId="0" borderId="6" xfId="0" applyFont="1" applyBorder="1" applyAlignment="1">
      <alignment horizontal="left" indent="5"/>
    </xf>
    <xf numFmtId="0" fontId="0" fillId="0" borderId="6" xfId="0" applyBorder="1"/>
    <xf numFmtId="164" fontId="5" fillId="2" borderId="1" xfId="0" applyNumberFormat="1" applyFont="1" applyFill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wrapText="1"/>
    </xf>
    <xf numFmtId="49" fontId="1" fillId="0" borderId="1" xfId="0" applyNumberFormat="1" applyFont="1" applyBorder="1" applyAlignment="1">
      <alignment horizontal="center" wrapText="1"/>
    </xf>
    <xf numFmtId="0" fontId="0" fillId="0" borderId="6" xfId="0" applyBorder="1" applyAlignment="1">
      <alignment horizontal="right"/>
    </xf>
    <xf numFmtId="0" fontId="8" fillId="0" borderId="2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left" vertical="top" wrapText="1"/>
    </xf>
    <xf numFmtId="164" fontId="9" fillId="2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wrapText="1"/>
    </xf>
    <xf numFmtId="164" fontId="5" fillId="2" borderId="2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14" fontId="6" fillId="0" borderId="1" xfId="0" applyNumberFormat="1" applyFont="1" applyBorder="1" applyAlignment="1">
      <alignment horizontal="center" vertical="center" wrapText="1"/>
    </xf>
    <xf numFmtId="165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wrapText="1"/>
    </xf>
    <xf numFmtId="0" fontId="8" fillId="0" borderId="2" xfId="0" applyFont="1" applyBorder="1" applyAlignment="1">
      <alignment horizontal="center" vertical="center" wrapText="1"/>
    </xf>
    <xf numFmtId="164" fontId="11" fillId="0" borderId="1" xfId="0" applyNumberFormat="1" applyFont="1" applyBorder="1" applyAlignment="1">
      <alignment horizontal="center" wrapText="1"/>
    </xf>
    <xf numFmtId="0" fontId="1" fillId="3" borderId="2" xfId="0" applyFont="1" applyFill="1" applyBorder="1" applyAlignment="1">
      <alignment horizontal="center" wrapText="1"/>
    </xf>
    <xf numFmtId="0" fontId="4" fillId="3" borderId="5" xfId="0" applyFont="1" applyFill="1" applyBorder="1" applyAlignment="1">
      <alignment wrapText="1"/>
    </xf>
    <xf numFmtId="14" fontId="8" fillId="0" borderId="2" xfId="0" applyNumberFormat="1" applyFont="1" applyBorder="1" applyAlignment="1">
      <alignment horizontal="center" vertical="center" wrapText="1"/>
    </xf>
    <xf numFmtId="164" fontId="9" fillId="0" borderId="2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11" fillId="0" borderId="5" xfId="0" applyFont="1" applyBorder="1" applyAlignment="1">
      <alignment wrapText="1"/>
    </xf>
    <xf numFmtId="0" fontId="9" fillId="0" borderId="1" xfId="0" applyFont="1" applyBorder="1" applyAlignment="1">
      <alignment horizontal="center" vertical="center" wrapText="1"/>
    </xf>
    <xf numFmtId="166" fontId="6" fillId="0" borderId="1" xfId="0" applyNumberFormat="1" applyFont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center" vertical="center" wrapText="1"/>
    </xf>
    <xf numFmtId="0" fontId="10" fillId="3" borderId="0" xfId="0" applyFont="1" applyFill="1" applyBorder="1" applyAlignment="1">
      <alignment horizontal="center" vertical="center" wrapText="1"/>
    </xf>
    <xf numFmtId="0" fontId="6" fillId="3" borderId="0" xfId="0" applyFont="1" applyFill="1" applyBorder="1" applyAlignment="1">
      <alignment horizontal="center" vertical="center" wrapText="1"/>
    </xf>
    <xf numFmtId="3" fontId="6" fillId="3" borderId="0" xfId="0" applyNumberFormat="1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top" wrapText="1"/>
    </xf>
    <xf numFmtId="0" fontId="4" fillId="0" borderId="4" xfId="0" applyFont="1" applyBorder="1" applyAlignment="1">
      <alignment horizontal="left" vertical="top" wrapText="1"/>
    </xf>
    <xf numFmtId="14" fontId="6" fillId="2" borderId="1" xfId="0" applyNumberFormat="1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wrapText="1"/>
    </xf>
    <xf numFmtId="14" fontId="8" fillId="2" borderId="2" xfId="0" applyNumberFormat="1" applyFont="1" applyFill="1" applyBorder="1" applyAlignment="1">
      <alignment horizontal="center" vertical="center" wrapText="1"/>
    </xf>
    <xf numFmtId="4" fontId="6" fillId="2" borderId="1" xfId="0" applyNumberFormat="1" applyFont="1" applyFill="1" applyBorder="1" applyAlignment="1">
      <alignment horizontal="center" vertical="center" wrapText="1"/>
    </xf>
    <xf numFmtId="165" fontId="6" fillId="2" borderId="1" xfId="0" applyNumberFormat="1" applyFont="1" applyFill="1" applyBorder="1" applyAlignment="1">
      <alignment horizontal="center" vertical="center" wrapText="1"/>
    </xf>
    <xf numFmtId="166" fontId="6" fillId="2" borderId="1" xfId="0" applyNumberFormat="1" applyFont="1" applyFill="1" applyBorder="1" applyAlignment="1">
      <alignment horizontal="center" vertical="center" wrapText="1"/>
    </xf>
    <xf numFmtId="0" fontId="11" fillId="2" borderId="5" xfId="0" applyFont="1" applyFill="1" applyBorder="1" applyAlignment="1">
      <alignment wrapText="1"/>
    </xf>
    <xf numFmtId="0" fontId="9" fillId="2" borderId="2" xfId="0" applyFont="1" applyFill="1" applyBorder="1" applyAlignment="1">
      <alignment horizontal="center" vertical="center" wrapText="1"/>
    </xf>
    <xf numFmtId="4" fontId="9" fillId="2" borderId="2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2" fontId="6" fillId="0" borderId="1" xfId="0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right"/>
    </xf>
    <xf numFmtId="167" fontId="6" fillId="0" borderId="1" xfId="0" applyNumberFormat="1" applyFont="1" applyBorder="1" applyAlignment="1">
      <alignment horizontal="center" vertical="center" wrapText="1"/>
    </xf>
    <xf numFmtId="168" fontId="6" fillId="0" borderId="1" xfId="0" applyNumberFormat="1" applyFont="1" applyBorder="1" applyAlignment="1">
      <alignment horizontal="center" vertical="center" wrapText="1"/>
    </xf>
    <xf numFmtId="0" fontId="12" fillId="0" borderId="0" xfId="0" applyFont="1"/>
    <xf numFmtId="49" fontId="8" fillId="0" borderId="2" xfId="0" applyNumberFormat="1" applyFont="1" applyBorder="1" applyAlignment="1">
      <alignment horizontal="center" wrapText="1"/>
    </xf>
    <xf numFmtId="0" fontId="1" fillId="0" borderId="0" xfId="0" applyFont="1" applyAlignment="1"/>
    <xf numFmtId="164" fontId="9" fillId="2" borderId="2" xfId="0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horizontal="right"/>
    </xf>
    <xf numFmtId="3" fontId="6" fillId="2" borderId="1" xfId="0" applyNumberFormat="1" applyFont="1" applyFill="1" applyBorder="1" applyAlignment="1">
      <alignment horizontal="center" vertical="center" wrapText="1"/>
    </xf>
    <xf numFmtId="14" fontId="8" fillId="2" borderId="1" xfId="0" applyNumberFormat="1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3" fillId="0" borderId="0" xfId="0" applyFont="1" applyAlignment="1">
      <alignment horizontal="center"/>
    </xf>
    <xf numFmtId="0" fontId="5" fillId="2" borderId="1" xfId="0" applyFont="1" applyFill="1" applyBorder="1" applyAlignment="1">
      <alignment horizontal="center" vertical="top" wrapText="1"/>
    </xf>
    <xf numFmtId="0" fontId="5" fillId="3" borderId="2" xfId="0" applyFont="1" applyFill="1" applyBorder="1" applyAlignment="1">
      <alignment horizontal="center" vertical="top" wrapText="1"/>
    </xf>
    <xf numFmtId="0" fontId="5" fillId="3" borderId="8" xfId="0" applyFont="1" applyFill="1" applyBorder="1" applyAlignment="1">
      <alignment horizontal="center" vertical="top" wrapText="1"/>
    </xf>
    <xf numFmtId="0" fontId="5" fillId="3" borderId="3" xfId="0" applyFont="1" applyFill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5" fillId="2" borderId="2" xfId="0" applyFont="1" applyFill="1" applyBorder="1" applyAlignment="1">
      <alignment horizontal="center" vertical="top" wrapText="1"/>
    </xf>
    <xf numFmtId="0" fontId="5" fillId="2" borderId="3" xfId="0" applyFont="1" applyFill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8" fillId="0" borderId="0" xfId="0" applyFont="1" applyAlignment="1">
      <alignment horizontal="right"/>
    </xf>
    <xf numFmtId="0" fontId="1" fillId="0" borderId="0" xfId="0" applyFont="1" applyAlignment="1">
      <alignment horizontal="right"/>
    </xf>
    <xf numFmtId="0" fontId="6" fillId="3" borderId="2" xfId="0" applyFont="1" applyFill="1" applyBorder="1" applyAlignment="1">
      <alignment horizontal="center" vertical="center" wrapText="1"/>
    </xf>
    <xf numFmtId="0" fontId="6" fillId="3" borderId="8" xfId="0" applyFont="1" applyFill="1" applyBorder="1" applyAlignment="1">
      <alignment horizontal="center" vertical="center" wrapText="1"/>
    </xf>
    <xf numFmtId="3" fontId="6" fillId="3" borderId="2" xfId="0" applyNumberFormat="1" applyFont="1" applyFill="1" applyBorder="1" applyAlignment="1">
      <alignment horizontal="center" vertical="center" wrapText="1"/>
    </xf>
    <xf numFmtId="3" fontId="6" fillId="3" borderId="8" xfId="0" applyNumberFormat="1" applyFont="1" applyFill="1" applyBorder="1" applyAlignment="1">
      <alignment horizontal="center" vertical="center" wrapText="1"/>
    </xf>
    <xf numFmtId="0" fontId="10" fillId="3" borderId="2" xfId="0" applyFont="1" applyFill="1" applyBorder="1" applyAlignment="1">
      <alignment horizontal="center" vertical="center" wrapText="1"/>
    </xf>
    <xf numFmtId="0" fontId="10" fillId="3" borderId="8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0" fontId="5" fillId="0" borderId="9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10" xfId="0" applyFont="1" applyBorder="1" applyAlignment="1">
      <alignment horizontal="center" vertical="top" wrapText="1"/>
    </xf>
    <xf numFmtId="0" fontId="5" fillId="3" borderId="1" xfId="0" applyFont="1" applyFill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5" fillId="0" borderId="7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1C0DE3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51"/>
  <sheetViews>
    <sheetView tabSelected="1" zoomScale="90" zoomScaleNormal="90" workbookViewId="0">
      <pane xSplit="2" ySplit="15" topLeftCell="C16" activePane="bottomRight" state="frozen"/>
      <selection pane="topRight" activeCell="C1" sqref="C1"/>
      <selection pane="bottomLeft" activeCell="A16" sqref="A16"/>
      <selection pane="bottomRight" activeCell="M12" sqref="M12:O12"/>
    </sheetView>
  </sheetViews>
  <sheetFormatPr defaultRowHeight="15" x14ac:dyDescent="0.25"/>
  <cols>
    <col min="1" max="1" width="4.85546875" customWidth="1"/>
    <col min="2" max="2" width="26.5703125" customWidth="1"/>
    <col min="3" max="3" width="8" customWidth="1"/>
    <col min="4" max="4" width="14.85546875" customWidth="1"/>
    <col min="5" max="5" width="8" customWidth="1"/>
    <col min="6" max="6" width="34.140625" customWidth="1"/>
    <col min="7" max="7" width="5.7109375" customWidth="1"/>
    <col min="8" max="8" width="6.7109375" customWidth="1"/>
    <col min="9" max="9" width="13.85546875" hidden="1" customWidth="1"/>
    <col min="10" max="10" width="5.7109375" hidden="1" customWidth="1"/>
    <col min="11" max="11" width="6" hidden="1" customWidth="1"/>
    <col min="12" max="12" width="15.85546875" customWidth="1"/>
    <col min="13" max="13" width="17.140625" customWidth="1"/>
    <col min="14" max="14" width="19.42578125" customWidth="1"/>
    <col min="15" max="15" width="17.42578125" customWidth="1"/>
    <col min="16" max="16" width="12.5703125" customWidth="1"/>
    <col min="17" max="17" width="13" customWidth="1"/>
    <col min="18" max="18" width="24.28515625" hidden="1" customWidth="1"/>
    <col min="19" max="19" width="20.28515625" hidden="1" customWidth="1"/>
    <col min="20" max="21" width="12.85546875" customWidth="1"/>
    <col min="22" max="22" width="9.5703125" customWidth="1"/>
  </cols>
  <sheetData>
    <row r="1" spans="1:22" s="4" customFormat="1" ht="12.75" x14ac:dyDescent="0.2">
      <c r="A1" s="3"/>
      <c r="B1" s="3"/>
      <c r="C1" s="3"/>
      <c r="D1" s="3"/>
      <c r="E1" s="3"/>
      <c r="F1" s="3"/>
      <c r="I1" s="3"/>
      <c r="Q1" s="5"/>
      <c r="R1" s="80"/>
      <c r="S1" s="80"/>
      <c r="T1" s="79" t="s">
        <v>59</v>
      </c>
      <c r="U1" s="79"/>
      <c r="V1" s="79"/>
    </row>
    <row r="2" spans="1:22" s="4" customFormat="1" ht="12.75" x14ac:dyDescent="0.2">
      <c r="A2" s="3"/>
      <c r="B2" s="3"/>
      <c r="C2" s="3"/>
      <c r="D2" s="3"/>
      <c r="E2" s="3"/>
      <c r="F2" s="3"/>
      <c r="I2" s="3"/>
      <c r="Q2" s="5"/>
      <c r="R2" s="80"/>
      <c r="S2" s="80"/>
      <c r="T2" s="79" t="s">
        <v>36</v>
      </c>
      <c r="U2" s="79"/>
      <c r="V2" s="79"/>
    </row>
    <row r="3" spans="1:22" s="4" customFormat="1" ht="15" customHeight="1" x14ac:dyDescent="0.2">
      <c r="A3" s="3"/>
      <c r="B3" s="3"/>
      <c r="C3" s="3"/>
      <c r="D3" s="3"/>
      <c r="E3" s="3"/>
      <c r="F3" s="3"/>
      <c r="I3" s="3"/>
      <c r="Q3" s="5"/>
      <c r="R3" s="62"/>
      <c r="S3" s="79" t="s">
        <v>37</v>
      </c>
      <c r="T3" s="79"/>
      <c r="U3" s="79"/>
      <c r="V3" s="79"/>
    </row>
    <row r="4" spans="1:22" s="4" customFormat="1" ht="15" customHeight="1" x14ac:dyDescent="0.2">
      <c r="A4" s="3"/>
      <c r="B4" s="3"/>
      <c r="C4" s="3"/>
      <c r="D4" s="3"/>
      <c r="E4" s="3"/>
      <c r="F4" s="3"/>
      <c r="I4" s="3"/>
      <c r="Q4" s="5"/>
      <c r="R4" s="62"/>
      <c r="S4" s="79" t="s">
        <v>64</v>
      </c>
      <c r="T4" s="79"/>
      <c r="U4" s="79"/>
      <c r="V4" s="79"/>
    </row>
    <row r="5" spans="1:22" s="4" customFormat="1" ht="6" customHeight="1" x14ac:dyDescent="0.2">
      <c r="A5" s="3"/>
      <c r="B5" s="3"/>
      <c r="C5" s="3"/>
      <c r="D5" s="3"/>
      <c r="E5" s="3"/>
      <c r="F5" s="3"/>
      <c r="I5" s="3"/>
      <c r="Q5" s="6"/>
      <c r="R5" s="55"/>
      <c r="S5" s="55"/>
      <c r="T5" s="57"/>
      <c r="U5" s="64"/>
      <c r="V5" s="57"/>
    </row>
    <row r="6" spans="1:22" s="4" customFormat="1" ht="12.75" x14ac:dyDescent="0.2">
      <c r="A6" s="3"/>
      <c r="B6" s="3"/>
      <c r="C6" s="3"/>
      <c r="D6" s="3"/>
      <c r="E6" s="3"/>
      <c r="F6" s="3"/>
      <c r="I6" s="3"/>
      <c r="Q6" s="5"/>
      <c r="R6" s="80"/>
      <c r="S6" s="80"/>
      <c r="T6" s="80" t="s">
        <v>12</v>
      </c>
      <c r="U6" s="80"/>
      <c r="V6" s="80"/>
    </row>
    <row r="7" spans="1:22" ht="17.25" customHeight="1" x14ac:dyDescent="0.25"/>
    <row r="8" spans="1:22" ht="15.75" x14ac:dyDescent="0.25">
      <c r="A8" s="69" t="s">
        <v>13</v>
      </c>
      <c r="B8" s="69"/>
      <c r="C8" s="69"/>
      <c r="D8" s="69"/>
      <c r="E8" s="69"/>
      <c r="F8" s="69"/>
      <c r="G8" s="69"/>
      <c r="H8" s="69"/>
      <c r="I8" s="69"/>
      <c r="J8" s="69"/>
      <c r="K8" s="69"/>
      <c r="L8" s="69"/>
      <c r="M8" s="69"/>
      <c r="N8" s="69"/>
      <c r="O8" s="69"/>
      <c r="P8" s="69"/>
      <c r="Q8" s="69"/>
      <c r="R8" s="69"/>
      <c r="S8" s="69"/>
      <c r="T8" s="69"/>
      <c r="U8" s="69"/>
      <c r="V8" s="69"/>
    </row>
    <row r="9" spans="1:22" ht="15.75" x14ac:dyDescent="0.25">
      <c r="A9" s="69" t="s">
        <v>65</v>
      </c>
      <c r="B9" s="69"/>
      <c r="C9" s="69"/>
      <c r="D9" s="69"/>
      <c r="E9" s="69"/>
      <c r="F9" s="69"/>
      <c r="G9" s="69"/>
      <c r="H9" s="69"/>
      <c r="I9" s="69"/>
      <c r="J9" s="69"/>
      <c r="K9" s="69"/>
      <c r="L9" s="69"/>
      <c r="M9" s="69"/>
      <c r="N9" s="69"/>
      <c r="O9" s="69"/>
      <c r="P9" s="69"/>
      <c r="Q9" s="69"/>
      <c r="R9" s="69"/>
      <c r="S9" s="69"/>
      <c r="T9" s="69"/>
      <c r="U9" s="69"/>
      <c r="V9" s="69"/>
    </row>
    <row r="10" spans="1:22" ht="6" customHeight="1" x14ac:dyDescent="0.25"/>
    <row r="11" spans="1:22" ht="49.5" customHeight="1" x14ac:dyDescent="0.25">
      <c r="A11" s="74" t="s">
        <v>0</v>
      </c>
      <c r="B11" s="74" t="s">
        <v>1</v>
      </c>
      <c r="C11" s="74" t="s">
        <v>2</v>
      </c>
      <c r="D11" s="74" t="s">
        <v>3</v>
      </c>
      <c r="E11" s="74" t="s">
        <v>61</v>
      </c>
      <c r="F11" s="74" t="s">
        <v>26</v>
      </c>
      <c r="G11" s="74"/>
      <c r="H11" s="74"/>
      <c r="I11" s="91" t="s">
        <v>27</v>
      </c>
      <c r="J11" s="91"/>
      <c r="K11" s="91"/>
      <c r="L11" s="92" t="s">
        <v>4</v>
      </c>
      <c r="M11" s="93"/>
      <c r="N11" s="93"/>
      <c r="O11" s="93"/>
      <c r="P11" s="93"/>
      <c r="Q11" s="93"/>
      <c r="R11" s="93"/>
      <c r="S11" s="93"/>
      <c r="T11" s="93"/>
      <c r="U11" s="93"/>
      <c r="V11" s="94"/>
    </row>
    <row r="12" spans="1:22" ht="72.75" customHeight="1" x14ac:dyDescent="0.25">
      <c r="A12" s="74"/>
      <c r="B12" s="74"/>
      <c r="C12" s="74"/>
      <c r="D12" s="74"/>
      <c r="E12" s="74"/>
      <c r="F12" s="87" t="s">
        <v>5</v>
      </c>
      <c r="G12" s="87" t="s">
        <v>7</v>
      </c>
      <c r="H12" s="87" t="s">
        <v>20</v>
      </c>
      <c r="I12" s="71" t="s">
        <v>5</v>
      </c>
      <c r="J12" s="71" t="s">
        <v>7</v>
      </c>
      <c r="K12" s="71" t="s">
        <v>20</v>
      </c>
      <c r="L12" s="77" t="s">
        <v>6</v>
      </c>
      <c r="M12" s="88" t="s">
        <v>45</v>
      </c>
      <c r="N12" s="89"/>
      <c r="O12" s="90"/>
      <c r="P12" s="77" t="s">
        <v>14</v>
      </c>
      <c r="Q12" s="77" t="s">
        <v>15</v>
      </c>
      <c r="R12" s="70" t="s">
        <v>40</v>
      </c>
      <c r="S12" s="70"/>
      <c r="T12" s="70" t="s">
        <v>46</v>
      </c>
      <c r="U12" s="70"/>
      <c r="V12" s="70"/>
    </row>
    <row r="13" spans="1:22" ht="24.75" customHeight="1" x14ac:dyDescent="0.25">
      <c r="A13" s="74"/>
      <c r="B13" s="74"/>
      <c r="C13" s="74"/>
      <c r="D13" s="74"/>
      <c r="E13" s="74"/>
      <c r="F13" s="77"/>
      <c r="G13" s="77"/>
      <c r="H13" s="77"/>
      <c r="I13" s="72"/>
      <c r="J13" s="72"/>
      <c r="K13" s="72"/>
      <c r="L13" s="77"/>
      <c r="M13" s="74" t="s">
        <v>57</v>
      </c>
      <c r="N13" s="74" t="s">
        <v>14</v>
      </c>
      <c r="O13" s="74" t="s">
        <v>15</v>
      </c>
      <c r="P13" s="77"/>
      <c r="Q13" s="77"/>
      <c r="R13" s="70" t="s">
        <v>16</v>
      </c>
      <c r="S13" s="70" t="s">
        <v>15</v>
      </c>
      <c r="T13" s="70" t="s">
        <v>16</v>
      </c>
      <c r="U13" s="75" t="s">
        <v>14</v>
      </c>
      <c r="V13" s="70" t="s">
        <v>15</v>
      </c>
    </row>
    <row r="14" spans="1:22" ht="23.25" customHeight="1" x14ac:dyDescent="0.25">
      <c r="A14" s="74"/>
      <c r="B14" s="74"/>
      <c r="C14" s="74"/>
      <c r="D14" s="74"/>
      <c r="E14" s="74"/>
      <c r="F14" s="78"/>
      <c r="G14" s="78"/>
      <c r="H14" s="78"/>
      <c r="I14" s="73"/>
      <c r="J14" s="73"/>
      <c r="K14" s="73"/>
      <c r="L14" s="78"/>
      <c r="M14" s="74"/>
      <c r="N14" s="74"/>
      <c r="O14" s="74"/>
      <c r="P14" s="78"/>
      <c r="Q14" s="78"/>
      <c r="R14" s="70"/>
      <c r="S14" s="70"/>
      <c r="T14" s="70"/>
      <c r="U14" s="76"/>
      <c r="V14" s="70"/>
    </row>
    <row r="15" spans="1:22" x14ac:dyDescent="0.25">
      <c r="A15" s="2">
        <v>1</v>
      </c>
      <c r="B15" s="2">
        <v>2</v>
      </c>
      <c r="C15" s="2">
        <v>3</v>
      </c>
      <c r="D15" s="2">
        <v>4</v>
      </c>
      <c r="E15" s="2">
        <v>5</v>
      </c>
      <c r="F15" s="2">
        <v>6</v>
      </c>
      <c r="G15" s="2">
        <v>7</v>
      </c>
      <c r="H15" s="2">
        <v>8</v>
      </c>
      <c r="I15" s="32">
        <v>6</v>
      </c>
      <c r="J15" s="32">
        <v>7</v>
      </c>
      <c r="K15" s="32">
        <v>8</v>
      </c>
      <c r="L15" s="2">
        <v>9</v>
      </c>
      <c r="M15" s="2">
        <v>10</v>
      </c>
      <c r="N15" s="2">
        <v>10</v>
      </c>
      <c r="O15" s="2">
        <v>11</v>
      </c>
      <c r="P15" s="2">
        <v>12</v>
      </c>
      <c r="Q15" s="2">
        <v>13</v>
      </c>
      <c r="R15" s="2">
        <v>14</v>
      </c>
      <c r="S15" s="2">
        <v>15</v>
      </c>
      <c r="T15" s="2">
        <v>16</v>
      </c>
      <c r="U15" s="2">
        <v>17</v>
      </c>
      <c r="V15" s="2">
        <v>18</v>
      </c>
    </row>
    <row r="16" spans="1:22" ht="38.25" customHeight="1" x14ac:dyDescent="0.25">
      <c r="A16" s="1">
        <v>1</v>
      </c>
      <c r="B16" s="12" t="s">
        <v>11</v>
      </c>
      <c r="C16" s="8"/>
      <c r="D16" s="8"/>
      <c r="E16" s="8"/>
      <c r="F16" s="8"/>
      <c r="G16" s="8"/>
      <c r="H16" s="8"/>
      <c r="I16" s="33"/>
      <c r="J16" s="33"/>
      <c r="K16" s="33"/>
      <c r="L16" s="31">
        <f t="shared" ref="L16:Q16" si="0">SUM(L17:L29)</f>
        <v>1251974.9393999998</v>
      </c>
      <c r="M16" s="31">
        <f t="shared" si="0"/>
        <v>0</v>
      </c>
      <c r="N16" s="31">
        <f t="shared" si="0"/>
        <v>204000</v>
      </c>
      <c r="O16" s="31">
        <f t="shared" si="0"/>
        <v>2060.6060600000001</v>
      </c>
      <c r="P16" s="31">
        <f t="shared" si="0"/>
        <v>941322.9</v>
      </c>
      <c r="Q16" s="31">
        <f t="shared" si="0"/>
        <v>104591.43334000002</v>
      </c>
      <c r="R16" s="31">
        <v>0</v>
      </c>
      <c r="S16" s="31">
        <v>0</v>
      </c>
      <c r="T16" s="31">
        <v>0</v>
      </c>
      <c r="U16" s="31">
        <v>0</v>
      </c>
      <c r="V16" s="31">
        <v>0</v>
      </c>
    </row>
    <row r="17" spans="1:22" ht="51" customHeight="1" x14ac:dyDescent="0.25">
      <c r="A17" s="17" t="s">
        <v>17</v>
      </c>
      <c r="B17" s="11" t="s">
        <v>66</v>
      </c>
      <c r="C17" s="26" t="s">
        <v>51</v>
      </c>
      <c r="D17" s="24" t="s">
        <v>9</v>
      </c>
      <c r="E17" s="39" t="s">
        <v>78</v>
      </c>
      <c r="F17" s="25" t="s">
        <v>21</v>
      </c>
      <c r="G17" s="28" t="s">
        <v>10</v>
      </c>
      <c r="H17" s="49">
        <v>1.73</v>
      </c>
      <c r="I17" s="85" t="s">
        <v>25</v>
      </c>
      <c r="J17" s="81" t="s">
        <v>24</v>
      </c>
      <c r="K17" s="83">
        <v>58</v>
      </c>
      <c r="L17" s="15">
        <f>N17+O17+P17+Q17</f>
        <v>50281.330709999995</v>
      </c>
      <c r="M17" s="21">
        <v>0</v>
      </c>
      <c r="N17" s="21">
        <v>23102.45465</v>
      </c>
      <c r="O17" s="21">
        <v>233.35812999999999</v>
      </c>
      <c r="P17" s="21">
        <v>24250.96614</v>
      </c>
      <c r="Q17" s="21">
        <v>2694.55179</v>
      </c>
      <c r="R17" s="21">
        <v>0</v>
      </c>
      <c r="S17" s="21">
        <v>0</v>
      </c>
      <c r="T17" s="21">
        <v>0</v>
      </c>
      <c r="U17" s="21">
        <v>0</v>
      </c>
      <c r="V17" s="21">
        <v>0</v>
      </c>
    </row>
    <row r="18" spans="1:22" ht="46.5" customHeight="1" x14ac:dyDescent="0.25">
      <c r="A18" s="22" t="s">
        <v>28</v>
      </c>
      <c r="B18" s="11" t="s">
        <v>67</v>
      </c>
      <c r="C18" s="26" t="s">
        <v>77</v>
      </c>
      <c r="D18" s="24" t="s">
        <v>9</v>
      </c>
      <c r="E18" s="27" t="s">
        <v>79</v>
      </c>
      <c r="F18" s="25" t="s">
        <v>21</v>
      </c>
      <c r="G18" s="28" t="s">
        <v>10</v>
      </c>
      <c r="H18" s="49">
        <v>0.95</v>
      </c>
      <c r="I18" s="86"/>
      <c r="J18" s="82"/>
      <c r="K18" s="84"/>
      <c r="L18" s="15">
        <f t="shared" ref="L18:L23" si="1">N18+O18+P18+Q18</f>
        <v>72013.441449999998</v>
      </c>
      <c r="M18" s="21">
        <v>0</v>
      </c>
      <c r="N18" s="21">
        <v>33087.573629999999</v>
      </c>
      <c r="O18" s="21">
        <v>334.21791000000002</v>
      </c>
      <c r="P18" s="21">
        <v>34732.484909999999</v>
      </c>
      <c r="Q18" s="21">
        <v>3859.165</v>
      </c>
      <c r="R18" s="21">
        <v>0</v>
      </c>
      <c r="S18" s="21">
        <v>0</v>
      </c>
      <c r="T18" s="21">
        <v>0</v>
      </c>
      <c r="U18" s="21">
        <v>0</v>
      </c>
      <c r="V18" s="21">
        <v>0</v>
      </c>
    </row>
    <row r="19" spans="1:22" ht="48" customHeight="1" x14ac:dyDescent="0.25">
      <c r="A19" s="17" t="s">
        <v>29</v>
      </c>
      <c r="B19" s="11" t="s">
        <v>132</v>
      </c>
      <c r="C19" s="26" t="s">
        <v>77</v>
      </c>
      <c r="D19" s="9" t="s">
        <v>9</v>
      </c>
      <c r="E19" s="27" t="s">
        <v>80</v>
      </c>
      <c r="F19" s="25" t="s">
        <v>21</v>
      </c>
      <c r="G19" s="28" t="s">
        <v>10</v>
      </c>
      <c r="H19" s="49">
        <v>1.65</v>
      </c>
      <c r="I19" s="86"/>
      <c r="J19" s="82"/>
      <c r="K19" s="84"/>
      <c r="L19" s="15">
        <f t="shared" si="1"/>
        <v>104116.08145999999</v>
      </c>
      <c r="M19" s="15">
        <v>0</v>
      </c>
      <c r="N19" s="15">
        <v>55303.55674</v>
      </c>
      <c r="O19" s="15">
        <v>558.62179000000003</v>
      </c>
      <c r="P19" s="15">
        <v>43428.512639999994</v>
      </c>
      <c r="Q19" s="15">
        <v>4825.3902900000003</v>
      </c>
      <c r="R19" s="21">
        <v>0</v>
      </c>
      <c r="S19" s="21">
        <v>0</v>
      </c>
      <c r="T19" s="21">
        <v>0</v>
      </c>
      <c r="U19" s="21">
        <v>0</v>
      </c>
      <c r="V19" s="21">
        <v>0</v>
      </c>
    </row>
    <row r="20" spans="1:22" ht="51.75" customHeight="1" x14ac:dyDescent="0.25">
      <c r="A20" s="17" t="s">
        <v>30</v>
      </c>
      <c r="B20" s="11" t="s">
        <v>68</v>
      </c>
      <c r="C20" s="26" t="s">
        <v>77</v>
      </c>
      <c r="D20" s="10" t="s">
        <v>9</v>
      </c>
      <c r="E20" s="58" t="s">
        <v>81</v>
      </c>
      <c r="F20" s="25" t="s">
        <v>21</v>
      </c>
      <c r="G20" s="28" t="s">
        <v>10</v>
      </c>
      <c r="H20" s="49">
        <v>0.5</v>
      </c>
      <c r="I20" s="86"/>
      <c r="J20" s="82"/>
      <c r="K20" s="84"/>
      <c r="L20" s="15">
        <f t="shared" si="1"/>
        <v>40848.360000000008</v>
      </c>
      <c r="M20" s="23">
        <v>0</v>
      </c>
      <c r="N20" s="23">
        <v>18768.345450000001</v>
      </c>
      <c r="O20" s="15">
        <v>189.57925</v>
      </c>
      <c r="P20" s="23">
        <v>19701.391770000002</v>
      </c>
      <c r="Q20" s="15">
        <v>2189.0435299999999</v>
      </c>
      <c r="R20" s="21">
        <v>0</v>
      </c>
      <c r="S20" s="21">
        <v>0</v>
      </c>
      <c r="T20" s="21">
        <v>0</v>
      </c>
      <c r="U20" s="21">
        <v>0</v>
      </c>
      <c r="V20" s="21">
        <v>0</v>
      </c>
    </row>
    <row r="21" spans="1:22" ht="50.25" customHeight="1" x14ac:dyDescent="0.25">
      <c r="A21" s="17" t="s">
        <v>31</v>
      </c>
      <c r="B21" s="11" t="s">
        <v>69</v>
      </c>
      <c r="C21" s="26" t="s">
        <v>77</v>
      </c>
      <c r="D21" s="9" t="s">
        <v>9</v>
      </c>
      <c r="E21" s="39" t="s">
        <v>82</v>
      </c>
      <c r="F21" s="25" t="s">
        <v>21</v>
      </c>
      <c r="G21" s="28" t="s">
        <v>10</v>
      </c>
      <c r="H21" s="49">
        <v>2.2000000000000002</v>
      </c>
      <c r="I21" s="86"/>
      <c r="J21" s="82"/>
      <c r="K21" s="84"/>
      <c r="L21" s="15">
        <f t="shared" si="1"/>
        <v>314437.42000000004</v>
      </c>
      <c r="M21" s="15">
        <v>0</v>
      </c>
      <c r="N21" s="15">
        <v>73738.069529999993</v>
      </c>
      <c r="O21" s="15">
        <v>744.82898</v>
      </c>
      <c r="P21" s="15">
        <v>215959.06934000002</v>
      </c>
      <c r="Q21" s="15">
        <v>23995.452150000001</v>
      </c>
      <c r="R21" s="21">
        <v>0</v>
      </c>
      <c r="S21" s="21">
        <v>0</v>
      </c>
      <c r="T21" s="21">
        <v>0</v>
      </c>
      <c r="U21" s="21">
        <v>0</v>
      </c>
      <c r="V21" s="21">
        <v>0</v>
      </c>
    </row>
    <row r="22" spans="1:22" ht="43.5" customHeight="1" x14ac:dyDescent="0.25">
      <c r="A22" s="17" t="s">
        <v>32</v>
      </c>
      <c r="B22" s="11" t="s">
        <v>70</v>
      </c>
      <c r="C22" s="26" t="s">
        <v>77</v>
      </c>
      <c r="D22" s="9" t="s">
        <v>9</v>
      </c>
      <c r="E22" s="56" t="s">
        <v>83</v>
      </c>
      <c r="F22" s="25" t="s">
        <v>21</v>
      </c>
      <c r="G22" s="28" t="s">
        <v>10</v>
      </c>
      <c r="H22" s="50">
        <v>0.755</v>
      </c>
      <c r="I22" s="86"/>
      <c r="J22" s="82"/>
      <c r="K22" s="84"/>
      <c r="L22" s="15">
        <f t="shared" si="1"/>
        <v>66145.451000000001</v>
      </c>
      <c r="M22" s="15">
        <v>0</v>
      </c>
      <c r="N22" s="15">
        <v>0</v>
      </c>
      <c r="O22" s="15">
        <v>0</v>
      </c>
      <c r="P22" s="15">
        <v>59530.905899999998</v>
      </c>
      <c r="Q22" s="15">
        <v>6614.5451000000003</v>
      </c>
      <c r="R22" s="21">
        <v>0</v>
      </c>
      <c r="S22" s="21">
        <v>0</v>
      </c>
      <c r="T22" s="21">
        <v>0</v>
      </c>
      <c r="U22" s="21">
        <v>0</v>
      </c>
      <c r="V22" s="21">
        <v>0</v>
      </c>
    </row>
    <row r="23" spans="1:22" ht="50.25" customHeight="1" x14ac:dyDescent="0.25">
      <c r="A23" s="17" t="s">
        <v>33</v>
      </c>
      <c r="B23" s="11" t="s">
        <v>71</v>
      </c>
      <c r="C23" s="26" t="s">
        <v>77</v>
      </c>
      <c r="D23" s="9" t="s">
        <v>9</v>
      </c>
      <c r="E23" s="40" t="s">
        <v>84</v>
      </c>
      <c r="F23" s="25" t="s">
        <v>21</v>
      </c>
      <c r="G23" s="28" t="s">
        <v>10</v>
      </c>
      <c r="H23" s="50">
        <v>0.97499999999999998</v>
      </c>
      <c r="I23" s="86"/>
      <c r="J23" s="82"/>
      <c r="K23" s="84"/>
      <c r="L23" s="15">
        <f t="shared" si="1"/>
        <v>97415.317999999999</v>
      </c>
      <c r="M23" s="15">
        <v>0</v>
      </c>
      <c r="N23" s="15">
        <v>0</v>
      </c>
      <c r="O23" s="15">
        <v>0</v>
      </c>
      <c r="P23" s="15">
        <v>87673.786200000002</v>
      </c>
      <c r="Q23" s="15">
        <v>9741.5318000000007</v>
      </c>
      <c r="R23" s="21">
        <v>0</v>
      </c>
      <c r="S23" s="21">
        <v>0</v>
      </c>
      <c r="T23" s="21">
        <v>0</v>
      </c>
      <c r="U23" s="21">
        <v>0</v>
      </c>
      <c r="V23" s="21">
        <v>0</v>
      </c>
    </row>
    <row r="24" spans="1:22" ht="49.5" customHeight="1" x14ac:dyDescent="0.25">
      <c r="A24" s="17" t="s">
        <v>34</v>
      </c>
      <c r="B24" s="11" t="s">
        <v>72</v>
      </c>
      <c r="C24" s="26" t="s">
        <v>77</v>
      </c>
      <c r="D24" s="9" t="s">
        <v>9</v>
      </c>
      <c r="E24" s="59" t="s">
        <v>81</v>
      </c>
      <c r="F24" s="25" t="s">
        <v>21</v>
      </c>
      <c r="G24" s="28" t="s">
        <v>10</v>
      </c>
      <c r="H24" s="49">
        <v>0.5</v>
      </c>
      <c r="I24" s="86"/>
      <c r="J24" s="82"/>
      <c r="K24" s="84"/>
      <c r="L24" s="15">
        <f t="shared" ref="L24:L29" si="2">N24+O24+P24+Q24</f>
        <v>60943</v>
      </c>
      <c r="M24" s="15">
        <v>0</v>
      </c>
      <c r="N24" s="15">
        <v>0</v>
      </c>
      <c r="O24" s="15">
        <v>0</v>
      </c>
      <c r="P24" s="15">
        <v>54848.7</v>
      </c>
      <c r="Q24" s="15">
        <v>6094.3</v>
      </c>
      <c r="R24" s="21">
        <v>0</v>
      </c>
      <c r="S24" s="21">
        <v>0</v>
      </c>
      <c r="T24" s="21">
        <v>0</v>
      </c>
      <c r="U24" s="21">
        <v>0</v>
      </c>
      <c r="V24" s="21">
        <v>0</v>
      </c>
    </row>
    <row r="25" spans="1:22" ht="45" customHeight="1" x14ac:dyDescent="0.25">
      <c r="A25" s="22" t="s">
        <v>60</v>
      </c>
      <c r="B25" s="11" t="s">
        <v>73</v>
      </c>
      <c r="C25" s="26" t="s">
        <v>77</v>
      </c>
      <c r="D25" s="24" t="s">
        <v>9</v>
      </c>
      <c r="E25" s="27" t="s">
        <v>85</v>
      </c>
      <c r="F25" s="25" t="s">
        <v>21</v>
      </c>
      <c r="G25" s="28" t="s">
        <v>10</v>
      </c>
      <c r="H25" s="49">
        <v>0.6</v>
      </c>
      <c r="I25" s="86"/>
      <c r="J25" s="82"/>
      <c r="K25" s="84"/>
      <c r="L25" s="15">
        <f t="shared" si="2"/>
        <v>71665</v>
      </c>
      <c r="M25" s="21">
        <v>0</v>
      </c>
      <c r="N25" s="21">
        <v>0</v>
      </c>
      <c r="O25" s="21">
        <v>0</v>
      </c>
      <c r="P25" s="21">
        <v>64498.5</v>
      </c>
      <c r="Q25" s="21">
        <v>7166.5</v>
      </c>
      <c r="R25" s="21">
        <v>0</v>
      </c>
      <c r="S25" s="21">
        <v>0</v>
      </c>
      <c r="T25" s="21">
        <v>0</v>
      </c>
      <c r="U25" s="21">
        <v>0</v>
      </c>
      <c r="V25" s="21">
        <v>0</v>
      </c>
    </row>
    <row r="26" spans="1:22" ht="68.25" customHeight="1" x14ac:dyDescent="0.25">
      <c r="A26" s="17" t="s">
        <v>119</v>
      </c>
      <c r="B26" s="11" t="s">
        <v>74</v>
      </c>
      <c r="C26" s="26" t="s">
        <v>77</v>
      </c>
      <c r="D26" s="9" t="s">
        <v>9</v>
      </c>
      <c r="E26" s="27" t="s">
        <v>86</v>
      </c>
      <c r="F26" s="25" t="s">
        <v>21</v>
      </c>
      <c r="G26" s="28" t="s">
        <v>10</v>
      </c>
      <c r="H26" s="51">
        <v>1.2</v>
      </c>
      <c r="I26" s="86"/>
      <c r="J26" s="82"/>
      <c r="K26" s="84"/>
      <c r="L26" s="15">
        <f t="shared" si="2"/>
        <v>98810</v>
      </c>
      <c r="M26" s="15">
        <v>0</v>
      </c>
      <c r="N26" s="15">
        <v>0</v>
      </c>
      <c r="O26" s="15">
        <v>0</v>
      </c>
      <c r="P26" s="15">
        <v>88929</v>
      </c>
      <c r="Q26" s="15">
        <v>9881</v>
      </c>
      <c r="R26" s="21">
        <v>0</v>
      </c>
      <c r="S26" s="21">
        <v>0</v>
      </c>
      <c r="T26" s="21">
        <v>0</v>
      </c>
      <c r="U26" s="21">
        <v>0</v>
      </c>
      <c r="V26" s="21">
        <v>0</v>
      </c>
    </row>
    <row r="27" spans="1:22" ht="51.75" customHeight="1" x14ac:dyDescent="0.25">
      <c r="A27" s="17" t="s">
        <v>128</v>
      </c>
      <c r="B27" s="11" t="s">
        <v>75</v>
      </c>
      <c r="C27" s="26" t="s">
        <v>77</v>
      </c>
      <c r="D27" s="10" t="s">
        <v>9</v>
      </c>
      <c r="E27" s="58" t="s">
        <v>87</v>
      </c>
      <c r="F27" s="25" t="s">
        <v>21</v>
      </c>
      <c r="G27" s="28" t="s">
        <v>10</v>
      </c>
      <c r="H27" s="49">
        <v>1.03</v>
      </c>
      <c r="I27" s="86"/>
      <c r="J27" s="82"/>
      <c r="K27" s="84"/>
      <c r="L27" s="15">
        <f t="shared" si="2"/>
        <v>95206</v>
      </c>
      <c r="M27" s="23">
        <v>0</v>
      </c>
      <c r="N27" s="23">
        <v>0</v>
      </c>
      <c r="O27" s="15">
        <v>0</v>
      </c>
      <c r="P27" s="23">
        <v>85685.4</v>
      </c>
      <c r="Q27" s="15">
        <v>9520.6</v>
      </c>
      <c r="R27" s="21">
        <v>0</v>
      </c>
      <c r="S27" s="21">
        <v>0</v>
      </c>
      <c r="T27" s="21">
        <v>0</v>
      </c>
      <c r="U27" s="21">
        <v>0</v>
      </c>
      <c r="V27" s="21">
        <v>0</v>
      </c>
    </row>
    <row r="28" spans="1:22" ht="50.25" customHeight="1" x14ac:dyDescent="0.25">
      <c r="A28" s="17" t="s">
        <v>120</v>
      </c>
      <c r="B28" s="11" t="s">
        <v>76</v>
      </c>
      <c r="C28" s="26" t="s">
        <v>77</v>
      </c>
      <c r="D28" s="9" t="s">
        <v>9</v>
      </c>
      <c r="E28" s="39" t="s">
        <v>85</v>
      </c>
      <c r="F28" s="25" t="s">
        <v>21</v>
      </c>
      <c r="G28" s="28" t="s">
        <v>10</v>
      </c>
      <c r="H28" s="49">
        <v>0.6</v>
      </c>
      <c r="I28" s="86"/>
      <c r="J28" s="82"/>
      <c r="K28" s="84"/>
      <c r="L28" s="15">
        <f t="shared" si="2"/>
        <v>75737.981220000001</v>
      </c>
      <c r="M28" s="15">
        <v>0</v>
      </c>
      <c r="N28" s="15">
        <v>0</v>
      </c>
      <c r="O28" s="15">
        <v>0</v>
      </c>
      <c r="P28" s="15">
        <v>68164.183099999995</v>
      </c>
      <c r="Q28" s="15">
        <v>7573.7981200000004</v>
      </c>
      <c r="R28" s="21">
        <v>0</v>
      </c>
      <c r="S28" s="21">
        <v>0</v>
      </c>
      <c r="T28" s="21">
        <v>0</v>
      </c>
      <c r="U28" s="21">
        <v>0</v>
      </c>
      <c r="V28" s="21">
        <v>0</v>
      </c>
    </row>
    <row r="29" spans="1:22" ht="43.5" customHeight="1" x14ac:dyDescent="0.25">
      <c r="A29" s="22" t="s">
        <v>121</v>
      </c>
      <c r="B29" s="68" t="s">
        <v>127</v>
      </c>
      <c r="C29" s="26" t="s">
        <v>77</v>
      </c>
      <c r="D29" s="9" t="s">
        <v>9</v>
      </c>
      <c r="E29" s="56" t="s">
        <v>126</v>
      </c>
      <c r="F29" s="25" t="s">
        <v>21</v>
      </c>
      <c r="G29" s="28" t="s">
        <v>10</v>
      </c>
      <c r="H29" s="49">
        <v>12.82</v>
      </c>
      <c r="I29" s="86"/>
      <c r="J29" s="82"/>
      <c r="K29" s="84"/>
      <c r="L29" s="15">
        <f t="shared" si="2"/>
        <v>104355.55556000001</v>
      </c>
      <c r="M29" s="15">
        <v>0</v>
      </c>
      <c r="N29" s="15">
        <v>0</v>
      </c>
      <c r="O29" s="15">
        <v>0</v>
      </c>
      <c r="P29" s="15">
        <v>93920</v>
      </c>
      <c r="Q29" s="15">
        <v>10435.555560000001</v>
      </c>
      <c r="R29" s="21">
        <v>0</v>
      </c>
      <c r="S29" s="21">
        <v>0</v>
      </c>
      <c r="T29" s="21">
        <v>0</v>
      </c>
      <c r="U29" s="21">
        <v>0</v>
      </c>
      <c r="V29" s="21">
        <v>0</v>
      </c>
    </row>
    <row r="30" spans="1:22" ht="51.75" customHeight="1" x14ac:dyDescent="0.25">
      <c r="A30" s="1">
        <v>2</v>
      </c>
      <c r="B30" s="7" t="s">
        <v>35</v>
      </c>
      <c r="C30" s="8"/>
      <c r="D30" s="8"/>
      <c r="E30" s="8"/>
      <c r="F30" s="8"/>
      <c r="G30" s="37"/>
      <c r="H30" s="52"/>
      <c r="I30" s="37"/>
      <c r="J30" s="37"/>
      <c r="K30" s="37"/>
      <c r="L30" s="31">
        <f>SUM(L36:L40)</f>
        <v>655512.56017000007</v>
      </c>
      <c r="M30" s="31">
        <f>SUM(M31:M40)</f>
        <v>622999.13717</v>
      </c>
      <c r="N30" s="31">
        <f t="shared" ref="N30:O30" si="3">SUM(N31:N40)</f>
        <v>25958.29739</v>
      </c>
      <c r="O30" s="31">
        <f t="shared" si="3"/>
        <v>6555.1256099999991</v>
      </c>
      <c r="P30" s="31">
        <f t="shared" ref="P30" si="4">SUM(P31:P40)</f>
        <v>227149.196</v>
      </c>
      <c r="Q30" s="31">
        <f t="shared" ref="Q30" si="5">SUM(Q31:Q40)</f>
        <v>25238.799559999999</v>
      </c>
      <c r="R30" s="31">
        <f t="shared" ref="R30:V30" si="6">SUM(R36:R40)</f>
        <v>0</v>
      </c>
      <c r="S30" s="31">
        <f t="shared" si="6"/>
        <v>0</v>
      </c>
      <c r="T30" s="31">
        <f t="shared" si="6"/>
        <v>0</v>
      </c>
      <c r="U30" s="31">
        <f t="shared" si="6"/>
        <v>0</v>
      </c>
      <c r="V30" s="31">
        <f t="shared" si="6"/>
        <v>0</v>
      </c>
    </row>
    <row r="31" spans="1:22" ht="69" customHeight="1" x14ac:dyDescent="0.25">
      <c r="A31" s="17" t="s">
        <v>18</v>
      </c>
      <c r="B31" s="11" t="s">
        <v>88</v>
      </c>
      <c r="C31" s="46" t="s">
        <v>93</v>
      </c>
      <c r="D31" s="9" t="s">
        <v>9</v>
      </c>
      <c r="E31" s="58" t="s">
        <v>94</v>
      </c>
      <c r="F31" s="25" t="s">
        <v>21</v>
      </c>
      <c r="G31" s="28" t="s">
        <v>10</v>
      </c>
      <c r="H31" s="51">
        <v>0</v>
      </c>
      <c r="I31" s="41"/>
      <c r="J31" s="42"/>
      <c r="K31" s="43"/>
      <c r="L31" s="15">
        <f t="shared" ref="L31:L32" si="7">M31+O31+P31+Q31</f>
        <v>9751.2622200000005</v>
      </c>
      <c r="M31" s="15">
        <v>0</v>
      </c>
      <c r="N31" s="15">
        <v>0</v>
      </c>
      <c r="O31" s="15">
        <v>0</v>
      </c>
      <c r="P31" s="15">
        <v>8776.1360000000004</v>
      </c>
      <c r="Q31" s="15">
        <v>975.12621999999999</v>
      </c>
      <c r="R31" s="21">
        <v>0</v>
      </c>
      <c r="S31" s="21">
        <v>0</v>
      </c>
      <c r="T31" s="21">
        <v>0</v>
      </c>
      <c r="U31" s="21">
        <v>0</v>
      </c>
      <c r="V31" s="21">
        <v>0</v>
      </c>
    </row>
    <row r="32" spans="1:22" ht="60.75" customHeight="1" x14ac:dyDescent="0.25">
      <c r="A32" s="17" t="s">
        <v>47</v>
      </c>
      <c r="B32" s="11" t="s">
        <v>89</v>
      </c>
      <c r="C32" s="46" t="s">
        <v>77</v>
      </c>
      <c r="D32" s="9" t="s">
        <v>9</v>
      </c>
      <c r="E32" s="58" t="s">
        <v>95</v>
      </c>
      <c r="F32" s="25" t="s">
        <v>21</v>
      </c>
      <c r="G32" s="28" t="s">
        <v>10</v>
      </c>
      <c r="H32" s="50">
        <v>0.245</v>
      </c>
      <c r="I32" s="41"/>
      <c r="J32" s="42"/>
      <c r="K32" s="43"/>
      <c r="L32" s="15">
        <f t="shared" si="7"/>
        <v>52140.666669999999</v>
      </c>
      <c r="M32" s="15">
        <v>0</v>
      </c>
      <c r="N32" s="15">
        <v>0</v>
      </c>
      <c r="O32" s="15">
        <v>0</v>
      </c>
      <c r="P32" s="15">
        <v>46926.6</v>
      </c>
      <c r="Q32" s="15">
        <v>5214.0666700000002</v>
      </c>
      <c r="R32" s="21">
        <v>0</v>
      </c>
      <c r="S32" s="21">
        <v>0</v>
      </c>
      <c r="T32" s="21">
        <v>0</v>
      </c>
      <c r="U32" s="21">
        <v>0</v>
      </c>
      <c r="V32" s="21">
        <v>0</v>
      </c>
    </row>
    <row r="33" spans="1:22" ht="96.75" customHeight="1" x14ac:dyDescent="0.25">
      <c r="A33" s="17" t="s">
        <v>52</v>
      </c>
      <c r="B33" s="11" t="s">
        <v>90</v>
      </c>
      <c r="C33" s="46" t="s">
        <v>77</v>
      </c>
      <c r="D33" s="9" t="s">
        <v>9</v>
      </c>
      <c r="E33" s="58" t="s">
        <v>96</v>
      </c>
      <c r="F33" s="25" t="s">
        <v>49</v>
      </c>
      <c r="G33" s="28" t="s">
        <v>10</v>
      </c>
      <c r="H33" s="50">
        <v>0.249</v>
      </c>
      <c r="I33" s="41"/>
      <c r="J33" s="42"/>
      <c r="K33" s="43"/>
      <c r="L33" s="15">
        <f>N33+O33+P33+Q33</f>
        <v>30439.555560000001</v>
      </c>
      <c r="M33" s="15">
        <v>0</v>
      </c>
      <c r="N33" s="15">
        <v>0</v>
      </c>
      <c r="O33" s="15">
        <v>0</v>
      </c>
      <c r="P33" s="15">
        <v>27395.600000000002</v>
      </c>
      <c r="Q33" s="15">
        <v>3043.9555599999999</v>
      </c>
      <c r="R33" s="21">
        <v>0</v>
      </c>
      <c r="S33" s="21">
        <v>0</v>
      </c>
      <c r="T33" s="21">
        <v>0</v>
      </c>
      <c r="U33" s="21">
        <v>0</v>
      </c>
      <c r="V33" s="21">
        <v>0</v>
      </c>
    </row>
    <row r="34" spans="1:22" ht="55.5" customHeight="1" x14ac:dyDescent="0.25">
      <c r="A34" s="17" t="s">
        <v>53</v>
      </c>
      <c r="B34" s="11" t="s">
        <v>91</v>
      </c>
      <c r="C34" s="46" t="s">
        <v>51</v>
      </c>
      <c r="D34" s="9" t="s">
        <v>58</v>
      </c>
      <c r="E34" s="58" t="s">
        <v>63</v>
      </c>
      <c r="F34" s="25" t="s">
        <v>49</v>
      </c>
      <c r="G34" s="28" t="s">
        <v>62</v>
      </c>
      <c r="H34" s="65">
        <v>23</v>
      </c>
      <c r="I34" s="41"/>
      <c r="J34" s="42"/>
      <c r="K34" s="43"/>
      <c r="L34" s="15">
        <f t="shared" ref="L34:L35" si="8">N34+O34+P34+Q34</f>
        <v>118056.51111000001</v>
      </c>
      <c r="M34" s="15">
        <v>0</v>
      </c>
      <c r="N34" s="15">
        <v>0</v>
      </c>
      <c r="O34" s="15">
        <v>0</v>
      </c>
      <c r="P34" s="15">
        <v>106250.86</v>
      </c>
      <c r="Q34" s="15">
        <v>11805.651110000001</v>
      </c>
      <c r="R34" s="21">
        <v>0</v>
      </c>
      <c r="S34" s="21">
        <v>0</v>
      </c>
      <c r="T34" s="21">
        <v>0</v>
      </c>
      <c r="U34" s="21">
        <v>0</v>
      </c>
      <c r="V34" s="21">
        <v>0</v>
      </c>
    </row>
    <row r="35" spans="1:22" ht="67.5" customHeight="1" x14ac:dyDescent="0.25">
      <c r="A35" s="17" t="s">
        <v>56</v>
      </c>
      <c r="B35" s="11" t="s">
        <v>92</v>
      </c>
      <c r="C35" s="66" t="s">
        <v>93</v>
      </c>
      <c r="D35" s="9" t="s">
        <v>58</v>
      </c>
      <c r="E35" s="58" t="s">
        <v>97</v>
      </c>
      <c r="F35" s="25" t="s">
        <v>49</v>
      </c>
      <c r="G35" s="28" t="s">
        <v>62</v>
      </c>
      <c r="H35" s="49">
        <v>0</v>
      </c>
      <c r="I35" s="41"/>
      <c r="J35" s="42"/>
      <c r="K35" s="43"/>
      <c r="L35" s="15">
        <f t="shared" si="8"/>
        <v>42000</v>
      </c>
      <c r="M35" s="15">
        <v>0</v>
      </c>
      <c r="N35" s="15">
        <v>0</v>
      </c>
      <c r="O35" s="15">
        <v>0</v>
      </c>
      <c r="P35" s="15">
        <v>37800</v>
      </c>
      <c r="Q35" s="15">
        <v>4200</v>
      </c>
      <c r="R35" s="21">
        <v>0</v>
      </c>
      <c r="S35" s="21">
        <v>0</v>
      </c>
      <c r="T35" s="21">
        <v>0</v>
      </c>
      <c r="U35" s="21">
        <v>0</v>
      </c>
      <c r="V35" s="21">
        <v>0</v>
      </c>
    </row>
    <row r="36" spans="1:22" ht="51" customHeight="1" x14ac:dyDescent="0.25">
      <c r="A36" s="17" t="s">
        <v>102</v>
      </c>
      <c r="B36" s="11" t="s">
        <v>107</v>
      </c>
      <c r="C36" s="66" t="s">
        <v>51</v>
      </c>
      <c r="D36" s="9" t="s">
        <v>58</v>
      </c>
      <c r="E36" s="58" t="s">
        <v>109</v>
      </c>
      <c r="F36" s="25" t="s">
        <v>21</v>
      </c>
      <c r="G36" s="28" t="s">
        <v>62</v>
      </c>
      <c r="H36" s="49">
        <v>87.44</v>
      </c>
      <c r="I36" s="41"/>
      <c r="J36" s="42"/>
      <c r="K36" s="43"/>
      <c r="L36" s="15">
        <f>M36+N36+O36+P36+Q36</f>
        <v>302043.44732000004</v>
      </c>
      <c r="M36" s="15">
        <v>287062.09233000001</v>
      </c>
      <c r="N36" s="15">
        <v>11960.92051</v>
      </c>
      <c r="O36" s="15">
        <v>3020.4344799999999</v>
      </c>
      <c r="P36" s="15">
        <v>0</v>
      </c>
      <c r="Q36" s="15">
        <v>0</v>
      </c>
      <c r="R36" s="21">
        <v>0</v>
      </c>
      <c r="S36" s="21">
        <v>0</v>
      </c>
      <c r="T36" s="21">
        <v>0</v>
      </c>
      <c r="U36" s="21">
        <v>0</v>
      </c>
      <c r="V36" s="21">
        <v>0</v>
      </c>
    </row>
    <row r="37" spans="1:22" ht="47.25" customHeight="1" x14ac:dyDescent="0.25">
      <c r="A37" s="17" t="s">
        <v>103</v>
      </c>
      <c r="B37" s="11" t="s">
        <v>108</v>
      </c>
      <c r="C37" s="66" t="s">
        <v>51</v>
      </c>
      <c r="D37" s="9" t="s">
        <v>58</v>
      </c>
      <c r="E37" s="58" t="s">
        <v>110</v>
      </c>
      <c r="F37" s="25" t="s">
        <v>21</v>
      </c>
      <c r="G37" s="28" t="s">
        <v>62</v>
      </c>
      <c r="H37" s="49">
        <v>20.100000000000001</v>
      </c>
      <c r="I37" s="41"/>
      <c r="J37" s="42"/>
      <c r="K37" s="43"/>
      <c r="L37" s="15">
        <f>M37+N37+O37+P37+Q37</f>
        <v>68415.640360000005</v>
      </c>
      <c r="M37" s="15">
        <v>65022.224600000001</v>
      </c>
      <c r="N37" s="15">
        <v>2709.25936</v>
      </c>
      <c r="O37" s="15">
        <v>684.15639999999996</v>
      </c>
      <c r="P37" s="15">
        <v>0</v>
      </c>
      <c r="Q37" s="15">
        <v>0</v>
      </c>
      <c r="R37" s="21">
        <v>0</v>
      </c>
      <c r="S37" s="21">
        <v>0</v>
      </c>
      <c r="T37" s="21">
        <v>0</v>
      </c>
      <c r="U37" s="21">
        <v>0</v>
      </c>
      <c r="V37" s="21">
        <v>0</v>
      </c>
    </row>
    <row r="38" spans="1:22" ht="60" customHeight="1" x14ac:dyDescent="0.25">
      <c r="A38" s="17" t="s">
        <v>104</v>
      </c>
      <c r="B38" s="11" t="s">
        <v>111</v>
      </c>
      <c r="C38" s="46" t="s">
        <v>93</v>
      </c>
      <c r="D38" s="9" t="s">
        <v>58</v>
      </c>
      <c r="E38" s="58" t="s">
        <v>112</v>
      </c>
      <c r="F38" s="25" t="s">
        <v>49</v>
      </c>
      <c r="G38" s="28" t="s">
        <v>62</v>
      </c>
      <c r="H38" s="49">
        <v>0</v>
      </c>
      <c r="I38" s="41"/>
      <c r="J38" s="42"/>
      <c r="K38" s="43"/>
      <c r="L38" s="15">
        <f>M38+N38+O38+P38+Q38</f>
        <v>160171.70655999999</v>
      </c>
      <c r="M38" s="15">
        <v>152227.18990999999</v>
      </c>
      <c r="N38" s="15">
        <v>6342.7995799999999</v>
      </c>
      <c r="O38" s="15">
        <v>1601.7170699999999</v>
      </c>
      <c r="P38" s="15">
        <v>0</v>
      </c>
      <c r="Q38" s="15">
        <v>0</v>
      </c>
      <c r="R38" s="21">
        <v>0</v>
      </c>
      <c r="S38" s="21">
        <v>0</v>
      </c>
      <c r="T38" s="21">
        <v>0</v>
      </c>
      <c r="U38" s="21">
        <v>0</v>
      </c>
      <c r="V38" s="21">
        <v>0</v>
      </c>
    </row>
    <row r="39" spans="1:22" ht="55.5" customHeight="1" x14ac:dyDescent="0.25">
      <c r="A39" s="17" t="s">
        <v>105</v>
      </c>
      <c r="B39" s="11" t="s">
        <v>113</v>
      </c>
      <c r="C39" s="66" t="s">
        <v>93</v>
      </c>
      <c r="D39" s="9" t="s">
        <v>58</v>
      </c>
      <c r="E39" s="58" t="s">
        <v>114</v>
      </c>
      <c r="F39" s="25" t="s">
        <v>49</v>
      </c>
      <c r="G39" s="28" t="s">
        <v>62</v>
      </c>
      <c r="H39" s="49">
        <v>0</v>
      </c>
      <c r="I39" s="41"/>
      <c r="J39" s="42"/>
      <c r="K39" s="43"/>
      <c r="L39" s="15">
        <f t="shared" ref="L39:L40" si="9">M39+N39+O39+P39+Q39</f>
        <v>37859.703929999996</v>
      </c>
      <c r="M39" s="15">
        <v>35981.862609999996</v>
      </c>
      <c r="N39" s="15">
        <v>1499.2442799999999</v>
      </c>
      <c r="O39" s="15">
        <v>378.59703999999999</v>
      </c>
      <c r="P39" s="15">
        <v>0</v>
      </c>
      <c r="Q39" s="15">
        <v>0</v>
      </c>
      <c r="R39" s="21">
        <v>0</v>
      </c>
      <c r="S39" s="21">
        <v>0</v>
      </c>
      <c r="T39" s="21">
        <v>0</v>
      </c>
      <c r="U39" s="21">
        <v>0</v>
      </c>
      <c r="V39" s="21">
        <v>0</v>
      </c>
    </row>
    <row r="40" spans="1:22" ht="67.5" customHeight="1" x14ac:dyDescent="0.25">
      <c r="A40" s="17" t="s">
        <v>106</v>
      </c>
      <c r="B40" s="11" t="s">
        <v>115</v>
      </c>
      <c r="C40" s="46" t="s">
        <v>77</v>
      </c>
      <c r="D40" s="9" t="s">
        <v>58</v>
      </c>
      <c r="E40" s="58" t="s">
        <v>116</v>
      </c>
      <c r="F40" s="25" t="s">
        <v>49</v>
      </c>
      <c r="G40" s="28" t="s">
        <v>62</v>
      </c>
      <c r="H40" s="49">
        <v>34.630000000000003</v>
      </c>
      <c r="I40" s="41"/>
      <c r="J40" s="42"/>
      <c r="K40" s="43"/>
      <c r="L40" s="15">
        <f t="shared" si="9"/>
        <v>87022.062000000005</v>
      </c>
      <c r="M40" s="15">
        <v>82705.767720000003</v>
      </c>
      <c r="N40" s="15">
        <v>3446.07366</v>
      </c>
      <c r="O40" s="15">
        <v>870.22062000000005</v>
      </c>
      <c r="P40" s="15">
        <v>0</v>
      </c>
      <c r="Q40" s="15">
        <v>0</v>
      </c>
      <c r="R40" s="21">
        <v>0</v>
      </c>
      <c r="S40" s="21">
        <v>0</v>
      </c>
      <c r="T40" s="21">
        <v>0</v>
      </c>
      <c r="U40" s="21">
        <v>0</v>
      </c>
      <c r="V40" s="21">
        <v>0</v>
      </c>
    </row>
    <row r="41" spans="1:22" ht="28.5" customHeight="1" x14ac:dyDescent="0.25">
      <c r="A41" s="1">
        <v>3</v>
      </c>
      <c r="B41" s="7" t="s">
        <v>8</v>
      </c>
      <c r="C41" s="47"/>
      <c r="D41" s="8"/>
      <c r="E41" s="8"/>
      <c r="F41" s="8"/>
      <c r="G41" s="37"/>
      <c r="H41" s="52"/>
      <c r="I41" s="37"/>
      <c r="J41" s="37"/>
      <c r="K41" s="37"/>
      <c r="L41" s="31">
        <f t="shared" ref="L41:S41" si="10">SUM(L42:L45)</f>
        <v>1258418.28526</v>
      </c>
      <c r="M41" s="31">
        <f t="shared" si="10"/>
        <v>539000</v>
      </c>
      <c r="N41" s="31">
        <f t="shared" si="10"/>
        <v>652620.4</v>
      </c>
      <c r="O41" s="31">
        <f t="shared" si="10"/>
        <v>12036.5697</v>
      </c>
      <c r="P41" s="31">
        <f t="shared" si="10"/>
        <v>49285.183999999994</v>
      </c>
      <c r="Q41" s="31">
        <f t="shared" si="10"/>
        <v>5476.1315599999998</v>
      </c>
      <c r="R41" s="31">
        <f t="shared" si="10"/>
        <v>0</v>
      </c>
      <c r="S41" s="31">
        <f t="shared" si="10"/>
        <v>0</v>
      </c>
      <c r="T41" s="31">
        <f>SUM(T42:T43)</f>
        <v>0</v>
      </c>
      <c r="U41" s="31">
        <f>SUM(U42:U43)</f>
        <v>0</v>
      </c>
      <c r="V41" s="31">
        <f>SUM(V42:V43)</f>
        <v>0</v>
      </c>
    </row>
    <row r="42" spans="1:22" ht="53.25" customHeight="1" x14ac:dyDescent="0.25">
      <c r="A42" s="16" t="s">
        <v>43</v>
      </c>
      <c r="B42" s="67" t="s">
        <v>122</v>
      </c>
      <c r="C42" s="48" t="s">
        <v>77</v>
      </c>
      <c r="D42" s="20" t="s">
        <v>58</v>
      </c>
      <c r="E42" s="30" t="s">
        <v>124</v>
      </c>
      <c r="F42" s="29" t="s">
        <v>101</v>
      </c>
      <c r="G42" s="36" t="s">
        <v>10</v>
      </c>
      <c r="H42" s="53">
        <v>0.15</v>
      </c>
      <c r="I42" s="38" t="s">
        <v>23</v>
      </c>
      <c r="J42" s="36" t="s">
        <v>23</v>
      </c>
      <c r="K42" s="36" t="s">
        <v>23</v>
      </c>
      <c r="L42" s="35">
        <f>P42+Q42</f>
        <v>11175.146930000001</v>
      </c>
      <c r="M42" s="35">
        <v>0</v>
      </c>
      <c r="N42" s="35">
        <v>0</v>
      </c>
      <c r="O42" s="35">
        <v>0</v>
      </c>
      <c r="P42" s="35">
        <v>10057.632240000001</v>
      </c>
      <c r="Q42" s="35">
        <v>1117.51469</v>
      </c>
      <c r="R42" s="21">
        <v>0</v>
      </c>
      <c r="S42" s="21">
        <v>0</v>
      </c>
      <c r="T42" s="21">
        <v>0</v>
      </c>
      <c r="U42" s="21">
        <v>0</v>
      </c>
      <c r="V42" s="21">
        <v>0</v>
      </c>
    </row>
    <row r="43" spans="1:22" s="60" customFormat="1" ht="50.25" customHeight="1" x14ac:dyDescent="0.25">
      <c r="A43" s="61" t="s">
        <v>44</v>
      </c>
      <c r="B43" s="19" t="s">
        <v>123</v>
      </c>
      <c r="C43" s="48" t="s">
        <v>77</v>
      </c>
      <c r="D43" s="20" t="s">
        <v>58</v>
      </c>
      <c r="E43" s="30" t="s">
        <v>125</v>
      </c>
      <c r="F43" s="29" t="s">
        <v>22</v>
      </c>
      <c r="G43" s="36" t="s">
        <v>10</v>
      </c>
      <c r="H43" s="54">
        <v>0.17</v>
      </c>
      <c r="I43" s="38" t="s">
        <v>23</v>
      </c>
      <c r="J43" s="36" t="s">
        <v>23</v>
      </c>
      <c r="K43" s="36" t="s">
        <v>23</v>
      </c>
      <c r="L43" s="35">
        <f>P43+Q43</f>
        <v>12893.853069999999</v>
      </c>
      <c r="M43" s="35">
        <v>0</v>
      </c>
      <c r="N43" s="35">
        <v>0</v>
      </c>
      <c r="O43" s="35">
        <v>0</v>
      </c>
      <c r="P43" s="35">
        <v>11604.46776</v>
      </c>
      <c r="Q43" s="35">
        <v>1289.3853099999999</v>
      </c>
      <c r="R43" s="21">
        <v>0</v>
      </c>
      <c r="S43" s="21">
        <v>0</v>
      </c>
      <c r="T43" s="21">
        <v>0</v>
      </c>
      <c r="U43" s="21">
        <v>0</v>
      </c>
      <c r="V43" s="21">
        <v>0</v>
      </c>
    </row>
    <row r="44" spans="1:22" s="60" customFormat="1" ht="50.25" customHeight="1" x14ac:dyDescent="0.25">
      <c r="A44" s="61" t="s">
        <v>133</v>
      </c>
      <c r="B44" s="19" t="s">
        <v>129</v>
      </c>
      <c r="C44" s="48" t="s">
        <v>93</v>
      </c>
      <c r="D44" s="20" t="s">
        <v>58</v>
      </c>
      <c r="E44" s="30" t="s">
        <v>130</v>
      </c>
      <c r="F44" s="29" t="s">
        <v>22</v>
      </c>
      <c r="G44" s="36" t="s">
        <v>10</v>
      </c>
      <c r="H44" s="54">
        <v>0</v>
      </c>
      <c r="I44" s="38" t="s">
        <v>23</v>
      </c>
      <c r="J44" s="36" t="s">
        <v>23</v>
      </c>
      <c r="K44" s="36" t="s">
        <v>23</v>
      </c>
      <c r="L44" s="35">
        <f>P44+Q44</f>
        <v>30692.315559999999</v>
      </c>
      <c r="M44" s="35">
        <v>0</v>
      </c>
      <c r="N44" s="35">
        <v>0</v>
      </c>
      <c r="O44" s="35">
        <v>0</v>
      </c>
      <c r="P44" s="35">
        <v>27623.083999999999</v>
      </c>
      <c r="Q44" s="35">
        <v>3069.2315600000002</v>
      </c>
      <c r="R44" s="21">
        <v>0</v>
      </c>
      <c r="S44" s="21">
        <v>0</v>
      </c>
      <c r="T44" s="21">
        <v>0</v>
      </c>
      <c r="U44" s="21">
        <v>0</v>
      </c>
      <c r="V44" s="21">
        <v>0</v>
      </c>
    </row>
    <row r="45" spans="1:22" s="60" customFormat="1" ht="106.5" customHeight="1" x14ac:dyDescent="0.25">
      <c r="A45" s="61" t="s">
        <v>134</v>
      </c>
      <c r="B45" s="19" t="s">
        <v>50</v>
      </c>
      <c r="C45" s="48" t="s">
        <v>54</v>
      </c>
      <c r="D45" s="20" t="s">
        <v>58</v>
      </c>
      <c r="E45" s="30" t="s">
        <v>55</v>
      </c>
      <c r="F45" s="44" t="s">
        <v>48</v>
      </c>
      <c r="G45" s="36" t="s">
        <v>10</v>
      </c>
      <c r="H45" s="54">
        <v>0</v>
      </c>
      <c r="I45" s="38" t="s">
        <v>23</v>
      </c>
      <c r="J45" s="36" t="s">
        <v>23</v>
      </c>
      <c r="K45" s="36" t="s">
        <v>23</v>
      </c>
      <c r="L45" s="35">
        <f>M45+N45+O45+R45+S45</f>
        <v>1203656.9697</v>
      </c>
      <c r="M45" s="35">
        <v>539000</v>
      </c>
      <c r="N45" s="63">
        <f>22458.4+630162</f>
        <v>652620.4</v>
      </c>
      <c r="O45" s="63">
        <f>5671.29697+6365.27273</f>
        <v>12036.5697</v>
      </c>
      <c r="P45" s="35">
        <v>0</v>
      </c>
      <c r="Q45" s="35">
        <v>0</v>
      </c>
      <c r="R45" s="21">
        <v>0</v>
      </c>
      <c r="S45" s="21">
        <v>0</v>
      </c>
      <c r="T45" s="21">
        <v>0</v>
      </c>
      <c r="U45" s="21">
        <v>0</v>
      </c>
      <c r="V45" s="21">
        <v>0</v>
      </c>
    </row>
    <row r="46" spans="1:22" ht="136.5" customHeight="1" x14ac:dyDescent="0.25">
      <c r="A46" s="1">
        <v>4</v>
      </c>
      <c r="B46" s="45" t="s">
        <v>118</v>
      </c>
      <c r="C46" s="8"/>
      <c r="D46" s="8"/>
      <c r="E46" s="8"/>
      <c r="F46" s="8"/>
      <c r="G46" s="37"/>
      <c r="H46" s="37"/>
      <c r="I46" s="37"/>
      <c r="J46" s="37"/>
      <c r="K46" s="37"/>
      <c r="L46" s="31">
        <f>SUM(L47:L47)</f>
        <v>27454.26312</v>
      </c>
      <c r="M46" s="31">
        <v>0</v>
      </c>
      <c r="N46" s="31">
        <v>0</v>
      </c>
      <c r="O46" s="31">
        <v>0</v>
      </c>
      <c r="P46" s="31">
        <f>SUM(P47:P47)</f>
        <v>0</v>
      </c>
      <c r="Q46" s="31">
        <f>SUM(Q47:Q47)</f>
        <v>0</v>
      </c>
      <c r="R46" s="31">
        <f>SUM(R47:R47)</f>
        <v>0</v>
      </c>
      <c r="S46" s="31">
        <f>S47</f>
        <v>0</v>
      </c>
      <c r="T46" s="31">
        <f>SUM(T47:T47)</f>
        <v>26092.53167</v>
      </c>
      <c r="U46" s="31">
        <f t="shared" ref="U46:V46" si="11">SUM(U47:U47)</f>
        <v>1087.1888200000001</v>
      </c>
      <c r="V46" s="31">
        <f t="shared" si="11"/>
        <v>274.54262999999997</v>
      </c>
    </row>
    <row r="47" spans="1:22" ht="138" customHeight="1" x14ac:dyDescent="0.25">
      <c r="A47" s="16" t="s">
        <v>39</v>
      </c>
      <c r="B47" s="19" t="s">
        <v>118</v>
      </c>
      <c r="C47" s="34" t="s">
        <v>117</v>
      </c>
      <c r="D47" s="20" t="s">
        <v>9</v>
      </c>
      <c r="E47" s="30" t="s">
        <v>23</v>
      </c>
      <c r="F47" s="44" t="s">
        <v>41</v>
      </c>
      <c r="G47" s="36" t="s">
        <v>42</v>
      </c>
      <c r="H47" s="36">
        <v>1</v>
      </c>
      <c r="I47" s="38" t="s">
        <v>23</v>
      </c>
      <c r="J47" s="36" t="s">
        <v>23</v>
      </c>
      <c r="K47" s="36" t="s">
        <v>23</v>
      </c>
      <c r="L47" s="35">
        <f>T47+U47+V47</f>
        <v>27454.26312</v>
      </c>
      <c r="M47" s="35">
        <v>0</v>
      </c>
      <c r="N47" s="35">
        <v>0</v>
      </c>
      <c r="O47" s="35">
        <v>0</v>
      </c>
      <c r="P47" s="35">
        <v>0</v>
      </c>
      <c r="Q47" s="35">
        <v>0</v>
      </c>
      <c r="R47" s="21">
        <v>0</v>
      </c>
      <c r="S47" s="21">
        <v>0</v>
      </c>
      <c r="T47" s="21">
        <v>26092.53167</v>
      </c>
      <c r="U47" s="21">
        <v>1087.1888200000001</v>
      </c>
      <c r="V47" s="21">
        <v>274.54262999999997</v>
      </c>
    </row>
    <row r="48" spans="1:22" ht="97.5" customHeight="1" x14ac:dyDescent="0.25">
      <c r="A48" s="1">
        <v>5</v>
      </c>
      <c r="B48" s="45" t="s">
        <v>98</v>
      </c>
      <c r="C48" s="8"/>
      <c r="D48" s="8"/>
      <c r="E48" s="8"/>
      <c r="F48" s="8"/>
      <c r="G48" s="37"/>
      <c r="H48" s="37"/>
      <c r="I48" s="37"/>
      <c r="J48" s="37"/>
      <c r="K48" s="37"/>
      <c r="L48" s="31">
        <f t="shared" ref="L48:O48" si="12">SUM(L49:L50)</f>
        <v>988557.33333000005</v>
      </c>
      <c r="M48" s="31">
        <f t="shared" si="12"/>
        <v>0</v>
      </c>
      <c r="N48" s="31">
        <f t="shared" si="12"/>
        <v>0</v>
      </c>
      <c r="O48" s="31">
        <f t="shared" si="12"/>
        <v>0</v>
      </c>
      <c r="P48" s="31">
        <f>SUM(P49:P50)</f>
        <v>921093.60000000009</v>
      </c>
      <c r="Q48" s="31">
        <f t="shared" ref="Q48:V48" si="13">SUM(Q49:Q50)</f>
        <v>67463.733330000003</v>
      </c>
      <c r="R48" s="31">
        <f t="shared" si="13"/>
        <v>0</v>
      </c>
      <c r="S48" s="31">
        <f t="shared" si="13"/>
        <v>0</v>
      </c>
      <c r="T48" s="31">
        <f t="shared" si="13"/>
        <v>0</v>
      </c>
      <c r="U48" s="31">
        <f t="shared" si="13"/>
        <v>0</v>
      </c>
      <c r="V48" s="31">
        <f t="shared" si="13"/>
        <v>0</v>
      </c>
    </row>
    <row r="49" spans="1:22" ht="96.75" customHeight="1" x14ac:dyDescent="0.25">
      <c r="A49" s="16" t="s">
        <v>131</v>
      </c>
      <c r="B49" s="19" t="s">
        <v>99</v>
      </c>
      <c r="C49" s="34" t="s">
        <v>77</v>
      </c>
      <c r="D49" s="20" t="s">
        <v>9</v>
      </c>
      <c r="E49" s="30" t="s">
        <v>100</v>
      </c>
      <c r="F49" s="44" t="s">
        <v>38</v>
      </c>
      <c r="G49" s="36" t="s">
        <v>10</v>
      </c>
      <c r="H49" s="36">
        <v>335.16</v>
      </c>
      <c r="I49" s="38" t="s">
        <v>23</v>
      </c>
      <c r="J49" s="36" t="s">
        <v>23</v>
      </c>
      <c r="K49" s="36" t="s">
        <v>23</v>
      </c>
      <c r="L49" s="35">
        <f>P49+Q49</f>
        <v>639757.33333000005</v>
      </c>
      <c r="M49" s="35">
        <v>0</v>
      </c>
      <c r="N49" s="35">
        <v>0</v>
      </c>
      <c r="O49" s="35">
        <v>0</v>
      </c>
      <c r="P49" s="35">
        <v>575781.60000000009</v>
      </c>
      <c r="Q49" s="35">
        <v>63975.733330000003</v>
      </c>
      <c r="R49" s="21">
        <v>0</v>
      </c>
      <c r="S49" s="21">
        <v>0</v>
      </c>
      <c r="T49" s="21">
        <v>0</v>
      </c>
      <c r="U49" s="21">
        <v>0</v>
      </c>
      <c r="V49" s="21">
        <v>0</v>
      </c>
    </row>
    <row r="50" spans="1:22" ht="63.75" customHeight="1" x14ac:dyDescent="0.25">
      <c r="A50" s="16" t="s">
        <v>135</v>
      </c>
      <c r="B50" s="19" t="s">
        <v>137</v>
      </c>
      <c r="C50" s="34" t="s">
        <v>77</v>
      </c>
      <c r="D50" s="20" t="s">
        <v>9</v>
      </c>
      <c r="E50" s="30" t="s">
        <v>23</v>
      </c>
      <c r="F50" s="44" t="s">
        <v>138</v>
      </c>
      <c r="G50" s="36" t="s">
        <v>136</v>
      </c>
      <c r="H50" s="53">
        <v>35</v>
      </c>
      <c r="I50" s="38" t="s">
        <v>23</v>
      </c>
      <c r="J50" s="36" t="s">
        <v>23</v>
      </c>
      <c r="K50" s="36" t="s">
        <v>23</v>
      </c>
      <c r="L50" s="35">
        <f>P50+Q50</f>
        <v>348800</v>
      </c>
      <c r="M50" s="35">
        <v>0</v>
      </c>
      <c r="N50" s="35">
        <v>0</v>
      </c>
      <c r="O50" s="35">
        <v>0</v>
      </c>
      <c r="P50" s="35">
        <v>345312</v>
      </c>
      <c r="Q50" s="35">
        <v>3488</v>
      </c>
      <c r="R50" s="21">
        <v>0</v>
      </c>
      <c r="S50" s="21">
        <v>0</v>
      </c>
      <c r="T50" s="21">
        <v>0</v>
      </c>
      <c r="U50" s="21">
        <v>0</v>
      </c>
      <c r="V50" s="21">
        <v>0</v>
      </c>
    </row>
    <row r="51" spans="1:22" ht="15.75" x14ac:dyDescent="0.25">
      <c r="A51" s="13"/>
      <c r="B51" s="14"/>
      <c r="C51" s="14"/>
      <c r="D51" s="14"/>
      <c r="E51" s="14"/>
      <c r="F51" s="14"/>
      <c r="G51" s="14"/>
      <c r="H51" s="14"/>
      <c r="I51" s="14"/>
      <c r="J51" s="14"/>
      <c r="K51" s="14"/>
      <c r="L51" s="14"/>
      <c r="M51" s="14"/>
      <c r="N51" s="14"/>
      <c r="O51" s="14"/>
      <c r="P51" s="14"/>
      <c r="Q51" s="18"/>
      <c r="S51" s="18"/>
      <c r="V51" s="18" t="s">
        <v>19</v>
      </c>
    </row>
  </sheetData>
  <mergeCells count="41">
    <mergeCell ref="T12:V12"/>
    <mergeCell ref="T13:T14"/>
    <mergeCell ref="V13:V14"/>
    <mergeCell ref="L11:V11"/>
    <mergeCell ref="Q12:Q14"/>
    <mergeCell ref="F11:H11"/>
    <mergeCell ref="M13:M14"/>
    <mergeCell ref="M12:O12"/>
    <mergeCell ref="L12:L14"/>
    <mergeCell ref="I11:K11"/>
    <mergeCell ref="F12:F14"/>
    <mergeCell ref="N13:N14"/>
    <mergeCell ref="J17:J29"/>
    <mergeCell ref="K17:K29"/>
    <mergeCell ref="I17:I29"/>
    <mergeCell ref="H12:H14"/>
    <mergeCell ref="G12:G14"/>
    <mergeCell ref="T1:V1"/>
    <mergeCell ref="T2:V2"/>
    <mergeCell ref="T6:V6"/>
    <mergeCell ref="S4:V4"/>
    <mergeCell ref="S3:V3"/>
    <mergeCell ref="R1:S1"/>
    <mergeCell ref="R2:S2"/>
    <mergeCell ref="R6:S6"/>
    <mergeCell ref="A8:V8"/>
    <mergeCell ref="A9:V9"/>
    <mergeCell ref="R12:S12"/>
    <mergeCell ref="R13:R14"/>
    <mergeCell ref="S13:S14"/>
    <mergeCell ref="I12:I14"/>
    <mergeCell ref="J12:J14"/>
    <mergeCell ref="K12:K14"/>
    <mergeCell ref="O13:O14"/>
    <mergeCell ref="A11:A14"/>
    <mergeCell ref="B11:B14"/>
    <mergeCell ref="C11:C14"/>
    <mergeCell ref="U13:U14"/>
    <mergeCell ref="D11:D14"/>
    <mergeCell ref="E11:E14"/>
    <mergeCell ref="P12:P14"/>
  </mergeCells>
  <pageMargins left="0.19685039370078741" right="0.11811023622047245" top="0.27559055118110237" bottom="0.15748031496062992" header="0.31496062992125984" footer="0.31496062992125984"/>
  <pageSetup paperSize="9" scale="60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Rystakova_OS</dc:creator>
  <cp:lastModifiedBy>Цацуро Юлия Сергеевна</cp:lastModifiedBy>
  <cp:lastPrinted>2024-02-09T06:18:49Z</cp:lastPrinted>
  <dcterms:created xsi:type="dcterms:W3CDTF">2019-02-20T08:30:58Z</dcterms:created>
  <dcterms:modified xsi:type="dcterms:W3CDTF">2024-02-14T11:58:09Z</dcterms:modified>
</cp:coreProperties>
</file>