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МП'!$A$1:$M$148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62913"/>
</workbook>
</file>

<file path=xl/calcChain.xml><?xml version="1.0" encoding="utf-8"?>
<calcChain xmlns="http://schemas.openxmlformats.org/spreadsheetml/2006/main">
  <c r="H59" i="9" l="1"/>
  <c r="H19" i="9"/>
  <c r="H18" i="9"/>
  <c r="F132" i="9"/>
  <c r="G132" i="9"/>
  <c r="H132" i="9"/>
  <c r="I132" i="9"/>
  <c r="J132" i="9"/>
  <c r="K132" i="9"/>
  <c r="L132" i="9"/>
  <c r="F133" i="9"/>
  <c r="G133" i="9"/>
  <c r="H133" i="9"/>
  <c r="I133" i="9"/>
  <c r="J133" i="9"/>
  <c r="K133" i="9"/>
  <c r="L133" i="9"/>
  <c r="F134" i="9"/>
  <c r="F131" i="9" s="1"/>
  <c r="G134" i="9"/>
  <c r="H134" i="9"/>
  <c r="H131" i="9" s="1"/>
  <c r="I134" i="9"/>
  <c r="J134" i="9"/>
  <c r="J131" i="9" s="1"/>
  <c r="K134" i="9"/>
  <c r="L134" i="9"/>
  <c r="L131" i="9" s="1"/>
  <c r="F135" i="9"/>
  <c r="G135" i="9"/>
  <c r="H135" i="9"/>
  <c r="I135" i="9"/>
  <c r="J135" i="9"/>
  <c r="K135" i="9"/>
  <c r="L135" i="9"/>
  <c r="E133" i="9"/>
  <c r="E134" i="9"/>
  <c r="E135" i="9"/>
  <c r="E132" i="9"/>
  <c r="G131" i="9"/>
  <c r="I131" i="9"/>
  <c r="K131" i="9"/>
  <c r="I117" i="9"/>
  <c r="J117" i="9"/>
  <c r="K117" i="9"/>
  <c r="L117" i="9"/>
  <c r="I118" i="9"/>
  <c r="J118" i="9"/>
  <c r="K118" i="9"/>
  <c r="L118" i="9"/>
  <c r="I119" i="9"/>
  <c r="J119" i="9"/>
  <c r="K119" i="9"/>
  <c r="K120" i="9"/>
  <c r="L120" i="9"/>
  <c r="H120" i="9"/>
  <c r="G120" i="9"/>
  <c r="F120" i="9"/>
  <c r="E120" i="9"/>
  <c r="H119" i="9"/>
  <c r="G119" i="9"/>
  <c r="F119" i="9"/>
  <c r="E119" i="9"/>
  <c r="H118" i="9"/>
  <c r="G118" i="9"/>
  <c r="F118" i="9"/>
  <c r="E118" i="9"/>
  <c r="H117" i="9"/>
  <c r="G117" i="9"/>
  <c r="F117" i="9"/>
  <c r="E117" i="9"/>
  <c r="M115" i="9"/>
  <c r="M114" i="9"/>
  <c r="M113" i="9"/>
  <c r="M112" i="9"/>
  <c r="L111" i="9"/>
  <c r="K111" i="9"/>
  <c r="J111" i="9"/>
  <c r="I111" i="9"/>
  <c r="H111" i="9"/>
  <c r="G111" i="9"/>
  <c r="F111" i="9"/>
  <c r="E111" i="9"/>
  <c r="M111" i="9" l="1"/>
  <c r="I59" i="9" l="1"/>
  <c r="I28" i="9"/>
  <c r="I29" i="9"/>
  <c r="I24" i="9"/>
  <c r="I23" i="9"/>
  <c r="I84" i="9" l="1"/>
  <c r="I83" i="9"/>
  <c r="I19" i="9"/>
  <c r="I18" i="9"/>
  <c r="L104" i="9" l="1"/>
  <c r="K104" i="9"/>
  <c r="J104" i="9"/>
  <c r="I104" i="9"/>
  <c r="K137" i="9" l="1"/>
  <c r="J127" i="9"/>
  <c r="K127" i="9"/>
  <c r="L127" i="9"/>
  <c r="L126" i="9" s="1"/>
  <c r="J128" i="9"/>
  <c r="K128" i="9"/>
  <c r="L128" i="9"/>
  <c r="J129" i="9"/>
  <c r="K129" i="9"/>
  <c r="L129" i="9"/>
  <c r="J130" i="9"/>
  <c r="K130" i="9"/>
  <c r="L130" i="9"/>
  <c r="J126" i="9"/>
  <c r="K123" i="9"/>
  <c r="K138" i="9" s="1"/>
  <c r="K122" i="9"/>
  <c r="M38" i="9"/>
  <c r="M39" i="9"/>
  <c r="M40" i="9"/>
  <c r="M135" i="9" s="1"/>
  <c r="M37" i="9"/>
  <c r="M32" i="9"/>
  <c r="M33" i="9"/>
  <c r="M34" i="9"/>
  <c r="M35" i="9"/>
  <c r="J45" i="9"/>
  <c r="K45" i="9"/>
  <c r="L45" i="9"/>
  <c r="J44" i="9"/>
  <c r="K44" i="9"/>
  <c r="J43" i="9"/>
  <c r="K43" i="9"/>
  <c r="L43" i="9"/>
  <c r="J42" i="9"/>
  <c r="K42" i="9"/>
  <c r="L42" i="9"/>
  <c r="J36" i="9"/>
  <c r="K36" i="9"/>
  <c r="L36" i="9"/>
  <c r="J31" i="9"/>
  <c r="K31" i="9"/>
  <c r="L31" i="9"/>
  <c r="M103" i="9"/>
  <c r="M105" i="9"/>
  <c r="M102" i="9"/>
  <c r="K101" i="9"/>
  <c r="L101" i="9"/>
  <c r="M83" i="9"/>
  <c r="M85" i="9"/>
  <c r="M82" i="9"/>
  <c r="K81" i="9"/>
  <c r="L81" i="9"/>
  <c r="K106" i="9"/>
  <c r="K116" i="9" s="1"/>
  <c r="L106" i="9"/>
  <c r="L116" i="9" s="1"/>
  <c r="M108" i="9"/>
  <c r="M118" i="9" s="1"/>
  <c r="M109" i="9"/>
  <c r="M119" i="9" s="1"/>
  <c r="M107" i="9"/>
  <c r="M117" i="9" s="1"/>
  <c r="L109" i="9"/>
  <c r="L119" i="9" s="1"/>
  <c r="M73" i="9"/>
  <c r="M74" i="9"/>
  <c r="M75" i="9"/>
  <c r="M72" i="9"/>
  <c r="M70" i="9"/>
  <c r="M67" i="9"/>
  <c r="J77" i="9"/>
  <c r="K77" i="9"/>
  <c r="L77" i="9"/>
  <c r="J78" i="9"/>
  <c r="K78" i="9"/>
  <c r="L78" i="9"/>
  <c r="J79" i="9"/>
  <c r="K79" i="9"/>
  <c r="L79" i="9"/>
  <c r="J80" i="9"/>
  <c r="K80" i="9"/>
  <c r="L80" i="9"/>
  <c r="J71" i="9"/>
  <c r="K71" i="9"/>
  <c r="L71" i="9"/>
  <c r="K66" i="9"/>
  <c r="L66" i="9"/>
  <c r="M58" i="9"/>
  <c r="M60" i="9"/>
  <c r="M57" i="9"/>
  <c r="K56" i="9"/>
  <c r="L56" i="9"/>
  <c r="K61" i="9"/>
  <c r="L61" i="9"/>
  <c r="M63" i="9"/>
  <c r="M64" i="9"/>
  <c r="M65" i="9"/>
  <c r="M62" i="9"/>
  <c r="M98" i="9"/>
  <c r="M99" i="9"/>
  <c r="M100" i="9"/>
  <c r="M97" i="9"/>
  <c r="K96" i="9"/>
  <c r="L96" i="9"/>
  <c r="L76" i="9" l="1"/>
  <c r="K76" i="9"/>
  <c r="M132" i="9"/>
  <c r="M134" i="9"/>
  <c r="K126" i="9"/>
  <c r="M133" i="9"/>
  <c r="M53" i="9" l="1"/>
  <c r="M55" i="9"/>
  <c r="M52" i="9"/>
  <c r="J51" i="9"/>
  <c r="K51" i="9"/>
  <c r="L54" i="9"/>
  <c r="L51" i="9" s="1"/>
  <c r="K21" i="9"/>
  <c r="L21" i="9"/>
  <c r="M23" i="9"/>
  <c r="M25" i="9"/>
  <c r="M22" i="9"/>
  <c r="L24" i="9"/>
  <c r="K26" i="9"/>
  <c r="K41" i="9" s="1"/>
  <c r="M30" i="9"/>
  <c r="M27" i="9"/>
  <c r="L20" i="9"/>
  <c r="L125" i="9" s="1"/>
  <c r="L140" i="9" s="1"/>
  <c r="K20" i="9"/>
  <c r="K125" i="9" s="1"/>
  <c r="K140" i="9" s="1"/>
  <c r="L29" i="9"/>
  <c r="L44" i="9" s="1"/>
  <c r="K46" i="9"/>
  <c r="M17" i="9"/>
  <c r="L19" i="9"/>
  <c r="K16" i="9"/>
  <c r="K19" i="9"/>
  <c r="K124" i="9" s="1"/>
  <c r="J19" i="9"/>
  <c r="L48" i="9"/>
  <c r="L123" i="9" s="1"/>
  <c r="L138" i="9" s="1"/>
  <c r="L49" i="9"/>
  <c r="M49" i="9" s="1"/>
  <c r="L50" i="9"/>
  <c r="M50" i="9" s="1"/>
  <c r="L47" i="9"/>
  <c r="L122" i="9" s="1"/>
  <c r="M51" i="9" l="1"/>
  <c r="L137" i="9"/>
  <c r="M47" i="9"/>
  <c r="L124" i="9"/>
  <c r="L139" i="9" s="1"/>
  <c r="L136" i="9" s="1"/>
  <c r="M54" i="9"/>
  <c r="M48" i="9"/>
  <c r="K139" i="9"/>
  <c r="K136" i="9" s="1"/>
  <c r="K121" i="9"/>
  <c r="L16" i="9"/>
  <c r="L46" i="9"/>
  <c r="L26" i="9"/>
  <c r="L41" i="9" s="1"/>
  <c r="L121" i="9" l="1"/>
  <c r="E124" i="9"/>
  <c r="E125" i="9"/>
  <c r="F125" i="9"/>
  <c r="G125" i="9"/>
  <c r="H123" i="9"/>
  <c r="I123" i="9"/>
  <c r="H84" i="9"/>
  <c r="M84" i="9" s="1"/>
  <c r="H24" i="9"/>
  <c r="J20" i="9"/>
  <c r="I20" i="9"/>
  <c r="H20" i="9"/>
  <c r="G104" i="9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E68" i="9"/>
  <c r="G66" i="9"/>
  <c r="F66" i="9"/>
  <c r="F76" i="9" s="1"/>
  <c r="G61" i="9"/>
  <c r="F61" i="9"/>
  <c r="E61" i="9"/>
  <c r="G59" i="9"/>
  <c r="F59" i="9"/>
  <c r="G56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E28" i="9"/>
  <c r="E26" i="9"/>
  <c r="E41" i="9" s="1"/>
  <c r="G24" i="9"/>
  <c r="G21" i="9"/>
  <c r="F21" i="9"/>
  <c r="E21" i="9"/>
  <c r="G19" i="9"/>
  <c r="F19" i="9"/>
  <c r="G18" i="9"/>
  <c r="G123" i="9" s="1"/>
  <c r="F18" i="9"/>
  <c r="G16" i="9"/>
  <c r="F16" i="9"/>
  <c r="E16" i="9"/>
  <c r="J124" i="9"/>
  <c r="J139" i="9" s="1"/>
  <c r="I124" i="9"/>
  <c r="F123" i="9" l="1"/>
  <c r="M18" i="9"/>
  <c r="F124" i="9"/>
  <c r="M19" i="9"/>
  <c r="E43" i="9"/>
  <c r="M28" i="9"/>
  <c r="E78" i="9"/>
  <c r="M68" i="9"/>
  <c r="G101" i="9"/>
  <c r="M104" i="9"/>
  <c r="M24" i="9"/>
  <c r="G26" i="9"/>
  <c r="G41" i="9" s="1"/>
  <c r="F44" i="9"/>
  <c r="M29" i="9"/>
  <c r="M59" i="9"/>
  <c r="G79" i="9"/>
  <c r="M69" i="9"/>
  <c r="H125" i="9"/>
  <c r="M20" i="9"/>
  <c r="G124" i="9"/>
  <c r="F26" i="9"/>
  <c r="F41" i="9" s="1"/>
  <c r="E66" i="9"/>
  <c r="E76" i="9" s="1"/>
  <c r="G76" i="9"/>
  <c r="H124" i="9"/>
  <c r="M124" i="9" s="1"/>
  <c r="J110" i="9"/>
  <c r="I110" i="9"/>
  <c r="F122" i="9"/>
  <c r="G122" i="9"/>
  <c r="H122" i="9"/>
  <c r="I122" i="9"/>
  <c r="J122" i="9"/>
  <c r="J137" i="9" s="1"/>
  <c r="E123" i="9"/>
  <c r="E122" i="9"/>
  <c r="G106" i="9"/>
  <c r="G116" i="9" s="1"/>
  <c r="J106" i="9"/>
  <c r="J116" i="9" s="1"/>
  <c r="I106" i="9"/>
  <c r="I116" i="9" s="1"/>
  <c r="H106" i="9"/>
  <c r="H116" i="9" s="1"/>
  <c r="F106" i="9"/>
  <c r="F116" i="9" s="1"/>
  <c r="E106" i="9"/>
  <c r="E116" i="9" s="1"/>
  <c r="M122" i="9" l="1"/>
  <c r="J125" i="9"/>
  <c r="J140" i="9" s="1"/>
  <c r="J120" i="9"/>
  <c r="I125" i="9"/>
  <c r="M125" i="9" s="1"/>
  <c r="I120" i="9"/>
  <c r="M110" i="9"/>
  <c r="M120" i="9" s="1"/>
  <c r="M106" i="9"/>
  <c r="M116" i="9" s="1"/>
  <c r="E127" i="9" l="1"/>
  <c r="E128" i="9"/>
  <c r="E129" i="9"/>
  <c r="E130" i="9"/>
  <c r="G127" i="9"/>
  <c r="G137" i="9" s="1"/>
  <c r="H127" i="9"/>
  <c r="I127" i="9"/>
  <c r="G128" i="9"/>
  <c r="H128" i="9"/>
  <c r="H138" i="9" s="1"/>
  <c r="I128" i="9"/>
  <c r="I138" i="9" s="1"/>
  <c r="G129" i="9"/>
  <c r="G139" i="9" s="1"/>
  <c r="H129" i="9"/>
  <c r="I129" i="9"/>
  <c r="I126" i="9" s="1"/>
  <c r="G130" i="9"/>
  <c r="H130" i="9"/>
  <c r="H140" i="9" s="1"/>
  <c r="I130" i="9"/>
  <c r="I140" i="9" s="1"/>
  <c r="F128" i="9"/>
  <c r="F129" i="9"/>
  <c r="F130" i="9"/>
  <c r="F121" i="9"/>
  <c r="G121" i="9"/>
  <c r="H121" i="9"/>
  <c r="H101" i="9"/>
  <c r="I101" i="9"/>
  <c r="J101" i="9"/>
  <c r="H96" i="9"/>
  <c r="I96" i="9"/>
  <c r="J96" i="9"/>
  <c r="M87" i="9"/>
  <c r="M88" i="9"/>
  <c r="M89" i="9"/>
  <c r="M90" i="9"/>
  <c r="M91" i="9"/>
  <c r="M92" i="9"/>
  <c r="M93" i="9"/>
  <c r="M94" i="9"/>
  <c r="M95" i="9"/>
  <c r="H81" i="9"/>
  <c r="I81" i="9"/>
  <c r="J81" i="9"/>
  <c r="H77" i="9"/>
  <c r="I77" i="9"/>
  <c r="H78" i="9"/>
  <c r="I78" i="9"/>
  <c r="H79" i="9"/>
  <c r="I79" i="9"/>
  <c r="H80" i="9"/>
  <c r="I80" i="9"/>
  <c r="H71" i="9"/>
  <c r="I71" i="9"/>
  <c r="M80" i="9"/>
  <c r="H66" i="9"/>
  <c r="I66" i="9"/>
  <c r="I76" i="9" s="1"/>
  <c r="H61" i="9"/>
  <c r="I61" i="9"/>
  <c r="J61" i="9"/>
  <c r="H56" i="9"/>
  <c r="I56" i="9"/>
  <c r="J56" i="9"/>
  <c r="H51" i="9"/>
  <c r="I51" i="9"/>
  <c r="H46" i="9"/>
  <c r="I46" i="9"/>
  <c r="J46" i="9"/>
  <c r="H42" i="9"/>
  <c r="I42" i="9"/>
  <c r="H43" i="9"/>
  <c r="I43" i="9"/>
  <c r="H44" i="9"/>
  <c r="I44" i="9"/>
  <c r="H45" i="9"/>
  <c r="I45" i="9"/>
  <c r="H31" i="9"/>
  <c r="M31" i="9" s="1"/>
  <c r="I31" i="9"/>
  <c r="H26" i="9"/>
  <c r="I26" i="9"/>
  <c r="H21" i="9"/>
  <c r="I21" i="9"/>
  <c r="J21" i="9"/>
  <c r="H16" i="9"/>
  <c r="I16" i="9"/>
  <c r="J16" i="9"/>
  <c r="M129" i="9" l="1"/>
  <c r="M130" i="9"/>
  <c r="M128" i="9"/>
  <c r="H76" i="9"/>
  <c r="G126" i="9"/>
  <c r="F139" i="9"/>
  <c r="H139" i="9"/>
  <c r="H137" i="9"/>
  <c r="E138" i="9"/>
  <c r="E140" i="9"/>
  <c r="F138" i="9"/>
  <c r="E139" i="9"/>
  <c r="E137" i="9"/>
  <c r="H126" i="9"/>
  <c r="F140" i="9"/>
  <c r="G140" i="9"/>
  <c r="I139" i="9"/>
  <c r="G138" i="9"/>
  <c r="I137" i="9"/>
  <c r="I136" i="9" s="1"/>
  <c r="G136" i="9"/>
  <c r="M79" i="9"/>
  <c r="H136" i="9"/>
  <c r="I121" i="9"/>
  <c r="F127" i="9"/>
  <c r="F137" i="9" s="1"/>
  <c r="M139" i="9" l="1"/>
  <c r="M127" i="9"/>
  <c r="M140" i="9"/>
  <c r="M137" i="9"/>
  <c r="F126" i="9"/>
  <c r="M101" i="9"/>
  <c r="M96" i="9"/>
  <c r="F136" i="9" l="1"/>
  <c r="E126" i="9"/>
  <c r="M126" i="9" l="1"/>
  <c r="E121" i="9" l="1"/>
  <c r="M46" i="9" l="1"/>
  <c r="I36" i="9"/>
  <c r="I41" i="9" s="1"/>
  <c r="H36" i="9"/>
  <c r="H41" i="9" s="1"/>
  <c r="M36" i="9" l="1"/>
  <c r="M71" i="9"/>
  <c r="M131" i="9" l="1"/>
  <c r="E131" i="9"/>
  <c r="M81" i="9"/>
  <c r="J86" i="9"/>
  <c r="I86" i="9"/>
  <c r="M86" i="9" l="1"/>
  <c r="E136" i="9"/>
  <c r="M77" i="9"/>
  <c r="M45" i="9"/>
  <c r="M42" i="9"/>
  <c r="F60" i="8"/>
  <c r="E60" i="8"/>
  <c r="J123" i="9" l="1"/>
  <c r="M78" i="9"/>
  <c r="J66" i="9"/>
  <c r="J76" i="9" s="1"/>
  <c r="J26" i="9"/>
  <c r="J41" i="9" s="1"/>
  <c r="M43" i="9"/>
  <c r="M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K42" i="8" s="1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J138" i="9" l="1"/>
  <c r="M123" i="9"/>
  <c r="J121" i="9"/>
  <c r="G22" i="8"/>
  <c r="K58" i="8"/>
  <c r="F57" i="8"/>
  <c r="M44" i="9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K27" i="6"/>
  <c r="F26" i="6"/>
  <c r="E26" i="6"/>
  <c r="G25" i="6"/>
  <c r="G24" i="6"/>
  <c r="H24" i="6" s="1"/>
  <c r="I24" i="6" s="1"/>
  <c r="K23" i="6"/>
  <c r="K22" i="6"/>
  <c r="G21" i="6"/>
  <c r="F21" i="6"/>
  <c r="E21" i="6"/>
  <c r="G20" i="6"/>
  <c r="G19" i="6"/>
  <c r="G59" i="6" s="1"/>
  <c r="K18" i="6"/>
  <c r="K17" i="6"/>
  <c r="F16" i="6"/>
  <c r="E16" i="6"/>
  <c r="E56" i="6" s="1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J136" i="9" l="1"/>
  <c r="M138" i="9"/>
  <c r="G26" i="6"/>
  <c r="J58" i="6"/>
  <c r="K57" i="6"/>
  <c r="M136" i="9"/>
  <c r="M26" i="9"/>
  <c r="M41" i="9" s="1"/>
  <c r="F56" i="6"/>
  <c r="G60" i="6"/>
  <c r="K46" i="6"/>
  <c r="H59" i="7"/>
  <c r="H63" i="7" s="1"/>
  <c r="L57" i="7"/>
  <c r="G63" i="6"/>
  <c r="H60" i="7"/>
  <c r="I20" i="7"/>
  <c r="L28" i="7"/>
  <c r="M56" i="9"/>
  <c r="M21" i="9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J20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F56" i="5" s="1"/>
  <c r="E16" i="5"/>
  <c r="I21" i="7" l="1"/>
  <c r="M66" i="9"/>
  <c r="M76" i="9" s="1"/>
  <c r="L36" i="7"/>
  <c r="M121" i="9"/>
  <c r="M16" i="9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9" i="7"/>
  <c r="I5" i="7"/>
  <c r="I63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9" i="6"/>
  <c r="H5" i="6"/>
  <c r="H63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J21" i="6"/>
  <c r="K54" i="6"/>
  <c r="K29" i="6"/>
  <c r="K26" i="6" s="1"/>
  <c r="K24" i="6"/>
  <c r="K21" i="6" s="1"/>
  <c r="E56" i="5"/>
  <c r="J60" i="5"/>
  <c r="K54" i="5"/>
  <c r="J53" i="5"/>
  <c r="K52" i="5"/>
  <c r="J51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K44" i="6" l="1"/>
  <c r="K41" i="6" s="1"/>
  <c r="H56" i="6"/>
  <c r="L44" i="7"/>
  <c r="L41" i="7" s="1"/>
  <c r="I56" i="7"/>
  <c r="J58" i="5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J16" i="7"/>
  <c r="L19" i="7"/>
  <c r="L16" i="7" s="1"/>
  <c r="K34" i="7"/>
  <c r="J31" i="7"/>
  <c r="I5" i="6"/>
  <c r="K60" i="6"/>
  <c r="K20" i="6"/>
  <c r="I59" i="6"/>
  <c r="I63" i="6" s="1"/>
  <c r="J19" i="6"/>
  <c r="I16" i="6"/>
  <c r="K19" i="6"/>
  <c r="K16" i="6" s="1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6" i="7" s="1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L56" i="7" l="1"/>
  <c r="J63" i="6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<sst xmlns="http://schemas.openxmlformats.org/spreadsheetml/2006/main" count="611" uniqueCount="88">
  <si>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</si>
  <si>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</si>
  <si>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</si>
  <si>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</si>
  <si>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</si>
  <si>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</si>
  <si>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</si>
  <si>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</si>
  <si>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</si>
  <si>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</si>
  <si>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</si>
  <si>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</si>
  <si>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</si>
  <si>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</si>
  <si>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</si>
  <si>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</si>
  <si>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</si>
  <si>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</si>
  <si>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</si>
  <si>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</si>
  <si>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</si>
  <si>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</si>
  <si>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</si>
  <si>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</si>
  <si>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</si>
  <si>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</si>
  <si>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</si>
  <si>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</si>
  <si>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</si>
  <si>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</si>
  <si>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</si>
  <si>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</si>
  <si>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</si>
  <si>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</si>
  <si>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</si>
  <si>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</si>
  <si>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</si>
  <si>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</si>
  <si>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</si>
  <si>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</si>
  <si>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</si>
  <si>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</si>
  <si>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</si>
  <si>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</si>
  <si>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</si>
  <si>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</si>
  <si>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</si>
  <si>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</si>
  <si>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</si>
  <si>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</si>
  <si>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</si>
  <si>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</si>
  <si>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</si>
  <si>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</si>
  <si>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</si>
  <si>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</si>
  <si>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</si>
  <si>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</si>
  <si>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</si>
  <si>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</si>
  <si>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</si>
  <si>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</si>
  <si>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</si>
  <si>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</si>
  <si>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</si>
  <si>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</si>
  <si>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</si>
  <si>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</si>
  <si>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</si>
  <si>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</si>
  <si>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</si>
  <si>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</si>
  <si>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</si>
  <si>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</si>
  <si>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</si>
  <si>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</si>
  <si>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</si>
  <si>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</si>
  <si>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</si>
  <si>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</si>
  <si>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</si>
  <si>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Приложение № 3 к постановлению Администрации города Вологды                              от ___________ №  _______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</si>
  <si>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</si>
  <si>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</si>
  <si>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</si>
  <si>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2026 год</t>
  </si>
  <si>
    <t>2027 год</t>
  </si>
  <si>
    <r>
      <t xml:space="preserve">Организация и проведение официальных физкультурно-оздоровительных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</si>
</sst>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/>
    <xf numFmtId="166" fontId="14" fillId="0" borderId="0" xfId="0" applyNumberFormat="1" applyFont="1" applyFill="1"/>
    <xf numFmtId="0" fontId="2" fillId="0" borderId="0" xfId="0" applyFont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70" t="s">
        <v>19</v>
      </c>
      <c r="F12" s="70"/>
      <c r="G12" s="70"/>
      <c r="H12" s="70"/>
      <c r="I12" s="70"/>
      <c r="J12" s="70"/>
      <c r="K12" s="70"/>
    </row>
    <row r="13" spans="1:1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x14ac:dyDescent="0.25">
      <c r="A14" s="70"/>
      <c r="B14" s="70"/>
      <c r="C14" s="70"/>
      <c r="D14" s="70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73" t="s">
        <v>21</v>
      </c>
      <c r="B16" s="74" t="s">
        <v>22</v>
      </c>
      <c r="C16" s="70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3"/>
      <c r="B17" s="74"/>
      <c r="C17" s="70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3"/>
      <c r="B18" s="74"/>
      <c r="C18" s="70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3"/>
      <c r="B19" s="74"/>
      <c r="C19" s="70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3"/>
      <c r="B20" s="74"/>
      <c r="C20" s="70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5" t="s">
        <v>28</v>
      </c>
      <c r="B21" s="77" t="s">
        <v>29</v>
      </c>
      <c r="C21" s="79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6"/>
      <c r="B22" s="78"/>
      <c r="C22" s="80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6"/>
      <c r="B23" s="78"/>
      <c r="C23" s="80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6"/>
      <c r="B24" s="78"/>
      <c r="C24" s="80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6"/>
      <c r="B25" s="78"/>
      <c r="C25" s="81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72" t="s">
        <v>30</v>
      </c>
      <c r="B26" s="71" t="s">
        <v>31</v>
      </c>
      <c r="C26" s="70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72"/>
      <c r="B27" s="71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72"/>
      <c r="B28" s="71"/>
      <c r="C28" s="70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72"/>
      <c r="B29" s="71"/>
      <c r="C29" s="70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72"/>
      <c r="B30" s="71"/>
      <c r="C30" s="70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66" t="s">
        <v>38</v>
      </c>
      <c r="B31" s="71" t="s">
        <v>32</v>
      </c>
      <c r="C31" s="70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66"/>
      <c r="B32" s="71"/>
      <c r="C32" s="7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66"/>
      <c r="B33" s="71"/>
      <c r="C33" s="70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66"/>
      <c r="B34" s="71"/>
      <c r="C34" s="70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66"/>
      <c r="B35" s="71"/>
      <c r="C35" s="70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66" t="s">
        <v>39</v>
      </c>
      <c r="B36" s="71" t="s">
        <v>33</v>
      </c>
      <c r="C36" s="70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66"/>
      <c r="B37" s="71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66"/>
      <c r="B38" s="71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66"/>
      <c r="B39" s="71"/>
      <c r="C39" s="70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66"/>
      <c r="B40" s="71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66" t="s">
        <v>40</v>
      </c>
      <c r="B41" s="71" t="s">
        <v>34</v>
      </c>
      <c r="C41" s="70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66"/>
      <c r="B42" s="71"/>
      <c r="C42" s="70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66"/>
      <c r="B43" s="71"/>
      <c r="C43" s="70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6"/>
      <c r="B44" s="71"/>
      <c r="C44" s="70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66"/>
      <c r="B45" s="71"/>
      <c r="C45" s="70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66" t="s">
        <v>41</v>
      </c>
      <c r="B46" s="71" t="s">
        <v>35</v>
      </c>
      <c r="C46" s="70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6"/>
      <c r="B49" s="71"/>
      <c r="C49" s="70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6" t="s">
        <v>42</v>
      </c>
      <c r="B51" s="67" t="s">
        <v>36</v>
      </c>
      <c r="C51" s="70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66"/>
      <c r="B52" s="68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66"/>
      <c r="B53" s="68"/>
      <c r="C53" s="70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66"/>
      <c r="B54" s="68"/>
      <c r="C54" s="70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66"/>
      <c r="B55" s="69"/>
      <c r="C55" s="70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70"/>
      <c r="B56" s="70"/>
      <c r="C56" s="70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70"/>
      <c r="B57" s="70"/>
      <c r="C57" s="70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70"/>
      <c r="B58" s="70"/>
      <c r="C58" s="70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70"/>
      <c r="B59" s="70"/>
      <c r="C59" s="70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70"/>
      <c r="B60" s="70"/>
      <c r="C60" s="70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56:B60"/>
    <mergeCell ref="C56:C60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70" t="s">
        <v>19</v>
      </c>
      <c r="F12" s="70"/>
      <c r="G12" s="70"/>
      <c r="H12" s="70"/>
      <c r="I12" s="70"/>
      <c r="J12" s="70"/>
      <c r="K12" s="70"/>
    </row>
    <row r="13" spans="1:1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x14ac:dyDescent="0.25">
      <c r="A14" s="70"/>
      <c r="B14" s="70"/>
      <c r="C14" s="70"/>
      <c r="D14" s="70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73" t="s">
        <v>21</v>
      </c>
      <c r="B16" s="74" t="s">
        <v>22</v>
      </c>
      <c r="C16" s="70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73"/>
      <c r="B17" s="74"/>
      <c r="C17" s="70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73"/>
      <c r="B18" s="74"/>
      <c r="C18" s="70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73"/>
      <c r="B19" s="74"/>
      <c r="C19" s="70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73"/>
      <c r="B20" s="74"/>
      <c r="C20" s="70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75" t="s">
        <v>28</v>
      </c>
      <c r="B21" s="77" t="s">
        <v>29</v>
      </c>
      <c r="C21" s="79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76"/>
      <c r="B22" s="78"/>
      <c r="C22" s="80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76"/>
      <c r="B23" s="78"/>
      <c r="C23" s="80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6"/>
      <c r="B24" s="78"/>
      <c r="C24" s="80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76"/>
      <c r="B25" s="78"/>
      <c r="C25" s="81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72" t="s">
        <v>30</v>
      </c>
      <c r="B26" s="71" t="s">
        <v>31</v>
      </c>
      <c r="C26" s="70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72"/>
      <c r="B27" s="71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72"/>
      <c r="B28" s="71"/>
      <c r="C28" s="70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72"/>
      <c r="B29" s="71"/>
      <c r="C29" s="70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72"/>
      <c r="B30" s="71"/>
      <c r="C30" s="70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66" t="s">
        <v>38</v>
      </c>
      <c r="B31" s="71" t="s">
        <v>32</v>
      </c>
      <c r="C31" s="70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66"/>
      <c r="B32" s="71"/>
      <c r="C32" s="7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66"/>
      <c r="B33" s="71"/>
      <c r="C33" s="70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66"/>
      <c r="B34" s="71"/>
      <c r="C34" s="70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66"/>
      <c r="B35" s="71"/>
      <c r="C35" s="70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66" t="s">
        <v>39</v>
      </c>
      <c r="B36" s="71" t="s">
        <v>33</v>
      </c>
      <c r="C36" s="70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66"/>
      <c r="B37" s="71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66"/>
      <c r="B38" s="71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66"/>
      <c r="B39" s="71"/>
      <c r="C39" s="70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66"/>
      <c r="B40" s="71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66" t="s">
        <v>40</v>
      </c>
      <c r="B41" s="71" t="s">
        <v>34</v>
      </c>
      <c r="C41" s="70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66"/>
      <c r="B42" s="71"/>
      <c r="C42" s="70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66"/>
      <c r="B43" s="71"/>
      <c r="C43" s="70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6"/>
      <c r="B44" s="71"/>
      <c r="C44" s="70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66"/>
      <c r="B45" s="71"/>
      <c r="C45" s="70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66" t="s">
        <v>41</v>
      </c>
      <c r="B46" s="71" t="s">
        <v>35</v>
      </c>
      <c r="C46" s="70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6"/>
      <c r="B49" s="71"/>
      <c r="C49" s="70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66" t="s">
        <v>42</v>
      </c>
      <c r="B51" s="67" t="s">
        <v>36</v>
      </c>
      <c r="C51" s="70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66"/>
      <c r="B52" s="68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66"/>
      <c r="B53" s="68"/>
      <c r="C53" s="70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66"/>
      <c r="B54" s="68"/>
      <c r="C54" s="70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66"/>
      <c r="B55" s="69"/>
      <c r="C55" s="70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70"/>
      <c r="B56" s="70"/>
      <c r="C56" s="70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70"/>
      <c r="B57" s="70"/>
      <c r="C57" s="70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70"/>
      <c r="B58" s="70"/>
      <c r="C58" s="70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70"/>
      <c r="B59" s="70"/>
      <c r="C59" s="70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70"/>
      <c r="B60" s="70"/>
      <c r="C60" s="70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5" t="s">
        <v>12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83" t="s">
        <v>19</v>
      </c>
      <c r="F12" s="84"/>
      <c r="G12" s="84"/>
      <c r="H12" s="84"/>
      <c r="I12" s="84"/>
      <c r="J12" s="84"/>
      <c r="K12" s="84"/>
      <c r="L12" s="85"/>
    </row>
    <row r="13" spans="1:12" ht="14.25" customHeight="1" x14ac:dyDescent="0.25">
      <c r="A13" s="70"/>
      <c r="B13" s="70"/>
      <c r="C13" s="70"/>
      <c r="D13" s="70"/>
      <c r="E13" s="86"/>
      <c r="F13" s="87"/>
      <c r="G13" s="87"/>
      <c r="H13" s="87"/>
      <c r="I13" s="87"/>
      <c r="J13" s="87"/>
      <c r="K13" s="87"/>
      <c r="L13" s="88"/>
    </row>
    <row r="14" spans="1:12" ht="46.5" customHeight="1" x14ac:dyDescent="0.25">
      <c r="A14" s="70"/>
      <c r="B14" s="70"/>
      <c r="C14" s="70"/>
      <c r="D14" s="70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73" t="s">
        <v>21</v>
      </c>
      <c r="B16" s="74" t="s">
        <v>22</v>
      </c>
      <c r="C16" s="70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73"/>
      <c r="B17" s="74"/>
      <c r="C17" s="70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73"/>
      <c r="B18" s="74"/>
      <c r="C18" s="70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73"/>
      <c r="B19" s="74"/>
      <c r="C19" s="70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73"/>
      <c r="B20" s="74"/>
      <c r="C20" s="70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75" t="s">
        <v>28</v>
      </c>
      <c r="B21" s="77" t="s">
        <v>29</v>
      </c>
      <c r="C21" s="79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76"/>
      <c r="B22" s="78"/>
      <c r="C22" s="80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76"/>
      <c r="B23" s="78"/>
      <c r="C23" s="80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76"/>
      <c r="B24" s="78"/>
      <c r="C24" s="80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76"/>
      <c r="B25" s="78"/>
      <c r="C25" s="81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72" t="s">
        <v>30</v>
      </c>
      <c r="B26" s="71" t="s">
        <v>31</v>
      </c>
      <c r="C26" s="70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72"/>
      <c r="B27" s="71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72"/>
      <c r="B28" s="71"/>
      <c r="C28" s="70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72"/>
      <c r="B29" s="71"/>
      <c r="C29" s="70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72"/>
      <c r="B30" s="71"/>
      <c r="C30" s="70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66" t="s">
        <v>38</v>
      </c>
      <c r="B31" s="71" t="s">
        <v>32</v>
      </c>
      <c r="C31" s="70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66"/>
      <c r="B32" s="71"/>
      <c r="C32" s="7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66"/>
      <c r="B33" s="71"/>
      <c r="C33" s="70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66"/>
      <c r="B34" s="71"/>
      <c r="C34" s="70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66"/>
      <c r="B35" s="71"/>
      <c r="C35" s="70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66" t="s">
        <v>39</v>
      </c>
      <c r="B36" s="71" t="s">
        <v>33</v>
      </c>
      <c r="C36" s="70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66"/>
      <c r="B37" s="71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66"/>
      <c r="B38" s="71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66"/>
      <c r="B39" s="71"/>
      <c r="C39" s="70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66"/>
      <c r="B40" s="71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66" t="s">
        <v>40</v>
      </c>
      <c r="B41" s="71" t="s">
        <v>34</v>
      </c>
      <c r="C41" s="70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66"/>
      <c r="B42" s="71"/>
      <c r="C42" s="70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66"/>
      <c r="B43" s="71"/>
      <c r="C43" s="70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66"/>
      <c r="B44" s="71"/>
      <c r="C44" s="70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66"/>
      <c r="B45" s="71"/>
      <c r="C45" s="70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66" t="s">
        <v>41</v>
      </c>
      <c r="B46" s="71" t="s">
        <v>35</v>
      </c>
      <c r="C46" s="70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66"/>
      <c r="B49" s="71"/>
      <c r="C49" s="70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66" t="s">
        <v>42</v>
      </c>
      <c r="B51" s="67" t="s">
        <v>47</v>
      </c>
      <c r="C51" s="70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66"/>
      <c r="B52" s="68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66"/>
      <c r="B53" s="68"/>
      <c r="C53" s="70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66"/>
      <c r="B54" s="68"/>
      <c r="C54" s="70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66"/>
      <c r="B55" s="69"/>
      <c r="C55" s="70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70"/>
      <c r="B56" s="70"/>
      <c r="C56" s="70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70"/>
      <c r="B57" s="70"/>
      <c r="C57" s="70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70"/>
      <c r="B58" s="70"/>
      <c r="C58" s="70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70"/>
      <c r="B59" s="70"/>
      <c r="C59" s="70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70"/>
      <c r="B60" s="70"/>
      <c r="C60" s="70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J1"/>
    <mergeCell ref="A9:L9"/>
    <mergeCell ref="A10:L10"/>
    <mergeCell ref="A12:A14"/>
    <mergeCell ref="B12:B14"/>
    <mergeCell ref="C12:C14"/>
    <mergeCell ref="D12:D14"/>
    <mergeCell ref="E12:L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82" t="s">
        <v>14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1" x14ac:dyDescent="0.25">
      <c r="A6" s="82" t="s">
        <v>15</v>
      </c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70" t="s">
        <v>7</v>
      </c>
      <c r="B8" s="70" t="s">
        <v>16</v>
      </c>
      <c r="C8" s="70" t="s">
        <v>17</v>
      </c>
      <c r="D8" s="70" t="s">
        <v>18</v>
      </c>
      <c r="E8" s="84"/>
      <c r="F8" s="84"/>
      <c r="G8" s="84"/>
      <c r="H8" s="84"/>
      <c r="I8" s="84"/>
      <c r="J8" s="84"/>
      <c r="K8" s="85"/>
    </row>
    <row r="9" spans="1:11" ht="10.5" customHeight="1" x14ac:dyDescent="0.25">
      <c r="A9" s="70"/>
      <c r="B9" s="70"/>
      <c r="C9" s="70"/>
      <c r="D9" s="70"/>
      <c r="E9" s="87"/>
      <c r="F9" s="87"/>
      <c r="G9" s="87"/>
      <c r="H9" s="87"/>
      <c r="I9" s="87"/>
      <c r="J9" s="87"/>
      <c r="K9" s="88"/>
    </row>
    <row r="10" spans="1:11" ht="43.5" customHeight="1" x14ac:dyDescent="0.25">
      <c r="A10" s="70"/>
      <c r="B10" s="70"/>
      <c r="C10" s="70"/>
      <c r="D10" s="70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73">
        <v>1</v>
      </c>
      <c r="B12" s="74" t="s">
        <v>22</v>
      </c>
      <c r="C12" s="70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73"/>
      <c r="B13" s="74"/>
      <c r="C13" s="70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73"/>
      <c r="B14" s="74"/>
      <c r="C14" s="70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73"/>
      <c r="B15" s="74"/>
      <c r="C15" s="70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73"/>
      <c r="B16" s="74"/>
      <c r="C16" s="70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75">
        <v>2</v>
      </c>
      <c r="B17" s="77" t="s">
        <v>29</v>
      </c>
      <c r="C17" s="79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76"/>
      <c r="B18" s="78"/>
      <c r="C18" s="80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76"/>
      <c r="B19" s="78"/>
      <c r="C19" s="80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76"/>
      <c r="B20" s="78"/>
      <c r="C20" s="80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76"/>
      <c r="B21" s="78"/>
      <c r="C21" s="81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72">
        <v>3</v>
      </c>
      <c r="B22" s="71" t="s">
        <v>31</v>
      </c>
      <c r="C22" s="70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72"/>
      <c r="B23" s="71"/>
      <c r="C23" s="70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72"/>
      <c r="B24" s="71"/>
      <c r="C24" s="70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72"/>
      <c r="B25" s="71"/>
      <c r="C25" s="70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72"/>
      <c r="B26" s="71"/>
      <c r="C26" s="70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66" t="s">
        <v>56</v>
      </c>
      <c r="B27" s="71" t="s">
        <v>32</v>
      </c>
      <c r="C27" s="70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66"/>
      <c r="B28" s="71"/>
      <c r="C28" s="70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66"/>
      <c r="B29" s="71"/>
      <c r="C29" s="70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66"/>
      <c r="B30" s="71"/>
      <c r="C30" s="70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66"/>
      <c r="B31" s="71"/>
      <c r="C31" s="70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66" t="s">
        <v>57</v>
      </c>
      <c r="B32" s="71" t="s">
        <v>62</v>
      </c>
      <c r="C32" s="70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66"/>
      <c r="B33" s="71"/>
      <c r="C33" s="70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66"/>
      <c r="B34" s="71"/>
      <c r="C34" s="70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66"/>
      <c r="B35" s="71"/>
      <c r="C35" s="70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66"/>
      <c r="B36" s="71"/>
      <c r="C36" s="70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66" t="s">
        <v>58</v>
      </c>
      <c r="B37" s="71" t="s">
        <v>34</v>
      </c>
      <c r="C37" s="70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66"/>
      <c r="B38" s="71"/>
      <c r="C38" s="70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66"/>
      <c r="B39" s="71"/>
      <c r="C39" s="70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66"/>
      <c r="B40" s="71"/>
      <c r="C40" s="70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66"/>
      <c r="B41" s="71"/>
      <c r="C41" s="70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66" t="s">
        <v>59</v>
      </c>
      <c r="B42" s="71" t="s">
        <v>35</v>
      </c>
      <c r="C42" s="70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66"/>
      <c r="B43" s="71"/>
      <c r="C43" s="70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66"/>
      <c r="B44" s="71"/>
      <c r="C44" s="70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66"/>
      <c r="B45" s="71"/>
      <c r="C45" s="70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66"/>
      <c r="B46" s="71"/>
      <c r="C46" s="70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66" t="s">
        <v>60</v>
      </c>
      <c r="B47" s="67" t="s">
        <v>63</v>
      </c>
      <c r="C47" s="70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66"/>
      <c r="B48" s="68"/>
      <c r="C48" s="70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66"/>
      <c r="B49" s="68"/>
      <c r="C49" s="70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66"/>
      <c r="B50" s="68"/>
      <c r="C50" s="70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66"/>
      <c r="B51" s="69"/>
      <c r="C51" s="70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89" t="s">
        <v>61</v>
      </c>
      <c r="B52" s="67" t="s">
        <v>64</v>
      </c>
      <c r="C52" s="70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90"/>
      <c r="B53" s="68"/>
      <c r="C53" s="70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90"/>
      <c r="B54" s="68"/>
      <c r="C54" s="70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90"/>
      <c r="B55" s="68"/>
      <c r="C55" s="70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91"/>
      <c r="B56" s="69"/>
      <c r="C56" s="70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70"/>
      <c r="B57" s="70"/>
      <c r="C57" s="70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70"/>
      <c r="B58" s="70"/>
      <c r="C58" s="70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70"/>
      <c r="B59" s="70"/>
      <c r="C59" s="70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70"/>
      <c r="B60" s="70"/>
      <c r="C60" s="70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70"/>
      <c r="B61" s="70"/>
      <c r="C61" s="70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92" t="s">
        <v>51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7:B61"/>
    <mergeCell ref="C57:C61"/>
    <mergeCell ref="A52:A56"/>
    <mergeCell ref="B52:B56"/>
    <mergeCell ref="C52:C5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tabSelected="1" topLeftCell="C18" zoomScale="120" zoomScaleNormal="120" zoomScaleSheetLayoutView="100" workbookViewId="0">
      <selection activeCell="N8" sqref="N8"/>
    </sheetView>
  </sheetViews>
  <sheetFormatPr defaultRowHeight="15" x14ac:dyDescent="0.25"/>
  <cols>
    <col min="1" max="1" width="7.140625" customWidth="1"/>
    <col min="2" max="2" width="41.42578125" customWidth="1"/>
    <col min="3" max="3" width="14.5703125" customWidth="1"/>
    <col min="4" max="4" width="13.7109375" customWidth="1"/>
    <col min="5" max="5" width="12.7109375" customWidth="1"/>
    <col min="6" max="6" width="13" customWidth="1"/>
    <col min="7" max="8" width="12.5703125" style="51" customWidth="1"/>
    <col min="9" max="9" width="12.7109375" style="51" customWidth="1"/>
    <col min="10" max="10" width="12.42578125" style="51" customWidth="1"/>
    <col min="11" max="12" width="12.28515625" style="51" customWidth="1"/>
    <col min="13" max="13" width="13.28515625" style="51" customWidth="1"/>
    <col min="14" max="14" width="11.7109375" bestFit="1" customWidth="1"/>
    <col min="15" max="15" width="10.28515625" bestFit="1" customWidth="1"/>
  </cols>
  <sheetData>
    <row r="1" spans="1:13" ht="11.25" customHeight="1" x14ac:dyDescent="0.25">
      <c r="J1" s="59"/>
      <c r="K1" s="93" t="s">
        <v>81</v>
      </c>
      <c r="L1" s="93"/>
      <c r="M1" s="93"/>
    </row>
    <row r="2" spans="1:13" ht="12" customHeight="1" x14ac:dyDescent="0.25">
      <c r="I2" s="59"/>
      <c r="J2" s="59"/>
      <c r="K2" s="93"/>
      <c r="L2" s="93"/>
      <c r="M2" s="93"/>
    </row>
    <row r="3" spans="1:13" ht="11.25" customHeight="1" x14ac:dyDescent="0.25">
      <c r="I3" s="59"/>
      <c r="J3" s="59"/>
      <c r="K3" s="93"/>
      <c r="L3" s="93"/>
      <c r="M3" s="93"/>
    </row>
    <row r="4" spans="1:13" ht="16.5" customHeight="1" x14ac:dyDescent="0.25">
      <c r="I4" s="59"/>
      <c r="J4" s="59"/>
      <c r="K4" s="93"/>
      <c r="L4" s="93"/>
      <c r="M4" s="93"/>
    </row>
    <row r="5" spans="1:13" ht="19.5" customHeight="1" x14ac:dyDescent="0.25">
      <c r="B5" s="7"/>
      <c r="C5" s="7"/>
      <c r="D5" s="7"/>
      <c r="E5" s="7"/>
      <c r="F5" s="7"/>
      <c r="G5" s="52"/>
      <c r="H5" s="52"/>
      <c r="J5" s="60"/>
      <c r="K5" s="94" t="s">
        <v>78</v>
      </c>
      <c r="L5" s="94"/>
      <c r="M5" s="94"/>
    </row>
    <row r="6" spans="1:13" x14ac:dyDescent="0.25">
      <c r="B6" s="4"/>
      <c r="C6" s="4"/>
      <c r="D6" s="4"/>
      <c r="E6" s="4"/>
      <c r="F6" s="4"/>
      <c r="G6" s="53"/>
      <c r="H6" s="53"/>
      <c r="J6" s="60"/>
      <c r="K6" s="95" t="s">
        <v>72</v>
      </c>
      <c r="L6" s="95"/>
      <c r="M6" s="95"/>
    </row>
    <row r="7" spans="1:13" x14ac:dyDescent="0.25">
      <c r="B7" s="5"/>
      <c r="C7" s="13"/>
      <c r="D7" s="13"/>
      <c r="E7" s="13"/>
      <c r="F7" s="13"/>
      <c r="G7" s="54"/>
      <c r="H7" s="54"/>
      <c r="J7" s="60"/>
      <c r="K7" s="95" t="s">
        <v>73</v>
      </c>
      <c r="L7" s="95"/>
      <c r="M7" s="95"/>
    </row>
    <row r="8" spans="1:13" x14ac:dyDescent="0.25">
      <c r="B8" s="5"/>
      <c r="C8" s="13"/>
      <c r="D8" s="13"/>
      <c r="E8" s="13"/>
      <c r="F8" s="13"/>
      <c r="G8" s="54"/>
      <c r="H8" s="54"/>
      <c r="I8" s="61"/>
      <c r="J8" s="62"/>
      <c r="K8" s="62"/>
      <c r="L8" s="62"/>
      <c r="M8" s="61"/>
    </row>
    <row r="9" spans="1:13" x14ac:dyDescent="0.25">
      <c r="A9" s="82" t="s">
        <v>14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 x14ac:dyDescent="0.25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13" x14ac:dyDescent="0.25">
      <c r="A11" s="17"/>
      <c r="B11" s="18"/>
      <c r="C11" s="18"/>
      <c r="D11" s="18"/>
      <c r="E11" s="18"/>
      <c r="F11" s="18"/>
      <c r="G11" s="30"/>
      <c r="H11" s="30"/>
      <c r="I11" s="30"/>
      <c r="J11" s="30"/>
      <c r="K11" s="30"/>
      <c r="L11" s="30"/>
      <c r="M11" s="63"/>
    </row>
    <row r="12" spans="1:13" ht="12.75" customHeight="1" x14ac:dyDescent="0.25">
      <c r="A12" s="70" t="s">
        <v>7</v>
      </c>
      <c r="B12" s="70" t="s">
        <v>16</v>
      </c>
      <c r="C12" s="70" t="s">
        <v>17</v>
      </c>
      <c r="D12" s="70" t="s">
        <v>18</v>
      </c>
      <c r="E12" s="84" t="s">
        <v>19</v>
      </c>
      <c r="F12" s="84"/>
      <c r="G12" s="84"/>
      <c r="H12" s="84"/>
      <c r="I12" s="84"/>
      <c r="J12" s="84"/>
      <c r="K12" s="84"/>
      <c r="L12" s="84"/>
      <c r="M12" s="85"/>
    </row>
    <row r="13" spans="1:13" ht="10.5" customHeight="1" x14ac:dyDescent="0.25">
      <c r="A13" s="70"/>
      <c r="B13" s="70"/>
      <c r="C13" s="70"/>
      <c r="D13" s="70"/>
      <c r="E13" s="87"/>
      <c r="F13" s="87"/>
      <c r="G13" s="87"/>
      <c r="H13" s="87"/>
      <c r="I13" s="87"/>
      <c r="J13" s="87"/>
      <c r="K13" s="87"/>
      <c r="L13" s="87"/>
      <c r="M13" s="88"/>
    </row>
    <row r="14" spans="1:13" ht="21" customHeight="1" x14ac:dyDescent="0.25">
      <c r="A14" s="70"/>
      <c r="B14" s="70"/>
      <c r="C14" s="70"/>
      <c r="D14" s="70"/>
      <c r="E14" s="47" t="s">
        <v>65</v>
      </c>
      <c r="F14" s="47" t="s">
        <v>0</v>
      </c>
      <c r="G14" s="20" t="s">
        <v>3</v>
      </c>
      <c r="H14" s="20" t="s">
        <v>4</v>
      </c>
      <c r="I14" s="20" t="s">
        <v>5</v>
      </c>
      <c r="J14" s="20" t="s">
        <v>6</v>
      </c>
      <c r="K14" s="20" t="s">
        <v>85</v>
      </c>
      <c r="L14" s="20" t="s">
        <v>86</v>
      </c>
      <c r="M14" s="20" t="s">
        <v>20</v>
      </c>
    </row>
    <row r="15" spans="1:13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8">
        <v>5</v>
      </c>
      <c r="F15" s="48">
        <v>6</v>
      </c>
      <c r="G15" s="55">
        <v>7</v>
      </c>
      <c r="H15" s="55">
        <v>8</v>
      </c>
      <c r="I15" s="55">
        <v>9</v>
      </c>
      <c r="J15" s="55">
        <v>10</v>
      </c>
      <c r="K15" s="55"/>
      <c r="L15" s="55"/>
      <c r="M15" s="55">
        <v>11</v>
      </c>
    </row>
    <row r="16" spans="1:13" x14ac:dyDescent="0.25">
      <c r="A16" s="73">
        <v>1</v>
      </c>
      <c r="B16" s="74" t="s">
        <v>22</v>
      </c>
      <c r="C16" s="70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:L16" si="1">SUM(H17:H20)</f>
        <v>21239.7</v>
      </c>
      <c r="I16" s="21">
        <f t="shared" si="1"/>
        <v>22276.400000000001</v>
      </c>
      <c r="J16" s="21">
        <f t="shared" si="1"/>
        <v>22321.4</v>
      </c>
      <c r="K16" s="21">
        <f t="shared" si="1"/>
        <v>22516.400000000001</v>
      </c>
      <c r="L16" s="21">
        <f t="shared" si="1"/>
        <v>19711.400000000001</v>
      </c>
      <c r="M16" s="21">
        <f>M17+M18+M19+M20</f>
        <v>148550.39999999999</v>
      </c>
    </row>
    <row r="17" spans="1:13" x14ac:dyDescent="0.25">
      <c r="A17" s="73"/>
      <c r="B17" s="74"/>
      <c r="C17" s="70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f>SUM(E17:L17)</f>
        <v>0</v>
      </c>
    </row>
    <row r="18" spans="1:13" x14ac:dyDescent="0.25">
      <c r="A18" s="73"/>
      <c r="B18" s="74"/>
      <c r="C18" s="70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f>2700+974.9</f>
        <v>3674.9</v>
      </c>
      <c r="I18" s="21">
        <f>2700+350-350</f>
        <v>2700</v>
      </c>
      <c r="J18" s="21">
        <v>2700</v>
      </c>
      <c r="K18" s="21">
        <v>2700</v>
      </c>
      <c r="L18" s="21">
        <v>0</v>
      </c>
      <c r="M18" s="21">
        <f t="shared" ref="M18:M20" si="2">SUM(E18:L18)</f>
        <v>17815.400000000001</v>
      </c>
    </row>
    <row r="19" spans="1:13" x14ac:dyDescent="0.25">
      <c r="A19" s="73"/>
      <c r="B19" s="74"/>
      <c r="C19" s="70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15234.8+300</f>
        <v>15534.8</v>
      </c>
      <c r="I19" s="21">
        <f>17201.4+300+38.9-38.9</f>
        <v>17501.400000000001</v>
      </c>
      <c r="J19" s="21">
        <f>17201.4+300</f>
        <v>17501.400000000001</v>
      </c>
      <c r="K19" s="21">
        <f>17201.4+300</f>
        <v>17501.400000000001</v>
      </c>
      <c r="L19" s="21">
        <f>17201.4</f>
        <v>17201.400000000001</v>
      </c>
      <c r="M19" s="21">
        <f t="shared" si="2"/>
        <v>113989.9</v>
      </c>
    </row>
    <row r="20" spans="1:13" x14ac:dyDescent="0.25">
      <c r="A20" s="73"/>
      <c r="B20" s="74"/>
      <c r="C20" s="70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2400-K30</f>
        <v>2315</v>
      </c>
      <c r="L20" s="21">
        <f>2600-L30</f>
        <v>2510</v>
      </c>
      <c r="M20" s="21">
        <f t="shared" si="2"/>
        <v>16745.099999999999</v>
      </c>
    </row>
    <row r="21" spans="1:13" x14ac:dyDescent="0.25">
      <c r="A21" s="75">
        <v>2</v>
      </c>
      <c r="B21" s="77" t="s">
        <v>29</v>
      </c>
      <c r="C21" s="79" t="s">
        <v>23</v>
      </c>
      <c r="D21" s="39" t="s">
        <v>20</v>
      </c>
      <c r="E21" s="21">
        <f t="shared" ref="E21:G21" si="3">SUM(E22:E25)</f>
        <v>71905.299999999988</v>
      </c>
      <c r="F21" s="21">
        <f t="shared" si="3"/>
        <v>73775.3</v>
      </c>
      <c r="G21" s="21">
        <f t="shared" si="3"/>
        <v>60728.2</v>
      </c>
      <c r="H21" s="21">
        <f t="shared" ref="H21:L21" si="4">SUM(H22:H25)</f>
        <v>81222.5</v>
      </c>
      <c r="I21" s="21">
        <f t="shared" si="4"/>
        <v>134225.20000000001</v>
      </c>
      <c r="J21" s="21">
        <f t="shared" si="4"/>
        <v>64975.199999999997</v>
      </c>
      <c r="K21" s="21">
        <f t="shared" si="4"/>
        <v>65475.199999999997</v>
      </c>
      <c r="L21" s="21">
        <f t="shared" si="4"/>
        <v>65975.199999999997</v>
      </c>
      <c r="M21" s="21">
        <f>M22+M23+M24+M25</f>
        <v>618282.10000000009</v>
      </c>
    </row>
    <row r="22" spans="1:13" x14ac:dyDescent="0.25">
      <c r="A22" s="76"/>
      <c r="B22" s="78"/>
      <c r="C22" s="80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f>SUM(E22:L22)</f>
        <v>0</v>
      </c>
    </row>
    <row r="23" spans="1:13" x14ac:dyDescent="0.25">
      <c r="A23" s="76"/>
      <c r="B23" s="78"/>
      <c r="C23" s="80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f>62775</f>
        <v>62775</v>
      </c>
      <c r="J23" s="21">
        <v>0</v>
      </c>
      <c r="K23" s="21">
        <v>0</v>
      </c>
      <c r="L23" s="21">
        <v>0</v>
      </c>
      <c r="M23" s="21">
        <f t="shared" ref="M23:M25" si="5">SUM(E23:L23)</f>
        <v>63918.7</v>
      </c>
    </row>
    <row r="24" spans="1:13" x14ac:dyDescent="0.25">
      <c r="A24" s="76"/>
      <c r="B24" s="78"/>
      <c r="C24" s="80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f>17975.2+6975</f>
        <v>24950.2</v>
      </c>
      <c r="J24" s="21">
        <v>17975.2</v>
      </c>
      <c r="K24" s="21">
        <v>17975.2</v>
      </c>
      <c r="L24" s="21">
        <f>K24</f>
        <v>17975.2</v>
      </c>
      <c r="M24" s="21">
        <f t="shared" si="5"/>
        <v>174527.7</v>
      </c>
    </row>
    <row r="25" spans="1:13" x14ac:dyDescent="0.25">
      <c r="A25" s="76"/>
      <c r="B25" s="78"/>
      <c r="C25" s="81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v>47500</v>
      </c>
      <c r="L25" s="21">
        <v>48000</v>
      </c>
      <c r="M25" s="21">
        <f t="shared" si="5"/>
        <v>379835.7</v>
      </c>
    </row>
    <row r="26" spans="1:13" x14ac:dyDescent="0.25">
      <c r="A26" s="103">
        <v>3</v>
      </c>
      <c r="B26" s="67" t="s">
        <v>31</v>
      </c>
      <c r="C26" s="70" t="s">
        <v>23</v>
      </c>
      <c r="D26" s="20" t="s">
        <v>20</v>
      </c>
      <c r="E26" s="21">
        <f t="shared" ref="E26:G26" si="6">E27+E28+E29+E30</f>
        <v>5043.8999999999996</v>
      </c>
      <c r="F26" s="21">
        <f t="shared" si="6"/>
        <v>54976.752</v>
      </c>
      <c r="G26" s="21">
        <f t="shared" si="6"/>
        <v>8610.4</v>
      </c>
      <c r="H26" s="21">
        <f t="shared" ref="H26:L26" si="7">H27+H28+H29+H30</f>
        <v>14400.26</v>
      </c>
      <c r="I26" s="21">
        <f t="shared" si="7"/>
        <v>73394.3</v>
      </c>
      <c r="J26" s="21">
        <f t="shared" si="7"/>
        <v>10399.299999999999</v>
      </c>
      <c r="K26" s="21">
        <f t="shared" si="7"/>
        <v>10404.299999999999</v>
      </c>
      <c r="L26" s="21">
        <f t="shared" si="7"/>
        <v>10409.299999999999</v>
      </c>
      <c r="M26" s="21">
        <f>M27+M28+M29+M30</f>
        <v>187638.51200000002</v>
      </c>
    </row>
    <row r="27" spans="1:13" x14ac:dyDescent="0.25">
      <c r="A27" s="104"/>
      <c r="B27" s="68"/>
      <c r="C27" s="70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SUM(E27:L27)</f>
        <v>0</v>
      </c>
    </row>
    <row r="28" spans="1:13" x14ac:dyDescent="0.25">
      <c r="A28" s="104"/>
      <c r="B28" s="68"/>
      <c r="C28" s="70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3324.16</v>
      </c>
      <c r="I28" s="21">
        <f>3255+54000</f>
        <v>57255</v>
      </c>
      <c r="J28" s="21">
        <v>3255</v>
      </c>
      <c r="K28" s="21">
        <v>3255</v>
      </c>
      <c r="L28" s="21">
        <v>0</v>
      </c>
      <c r="M28" s="21">
        <f t="shared" ref="M28:M30" si="8">SUM(E28:L28)</f>
        <v>111760.16</v>
      </c>
    </row>
    <row r="29" spans="1:13" x14ac:dyDescent="0.25">
      <c r="A29" s="104"/>
      <c r="B29" s="68"/>
      <c r="C29" s="70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v>11006.1</v>
      </c>
      <c r="I29" s="21">
        <f>7064.3+3000+6000</f>
        <v>16064.3</v>
      </c>
      <c r="J29" s="21">
        <v>7064.3</v>
      </c>
      <c r="K29" s="21">
        <v>7064.3</v>
      </c>
      <c r="L29" s="21">
        <f>7064.3+3255</f>
        <v>10319.299999999999</v>
      </c>
      <c r="M29" s="21">
        <f t="shared" si="8"/>
        <v>75331.700000000012</v>
      </c>
    </row>
    <row r="30" spans="1:13" x14ac:dyDescent="0.25">
      <c r="A30" s="104"/>
      <c r="B30" s="68"/>
      <c r="C30" s="70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v>85</v>
      </c>
      <c r="L30" s="21">
        <v>90</v>
      </c>
      <c r="M30" s="21">
        <f t="shared" si="8"/>
        <v>546.65200000000004</v>
      </c>
    </row>
    <row r="31" spans="1:13" x14ac:dyDescent="0.25">
      <c r="A31" s="104"/>
      <c r="B31" s="68"/>
      <c r="C31" s="79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9">G33+G34</f>
        <v>0</v>
      </c>
      <c r="H31" s="21">
        <f t="shared" ref="H31:L31" si="10">H32+H33+H34+H35</f>
        <v>0</v>
      </c>
      <c r="I31" s="21">
        <f t="shared" si="10"/>
        <v>0</v>
      </c>
      <c r="J31" s="21">
        <f t="shared" si="10"/>
        <v>0</v>
      </c>
      <c r="K31" s="21">
        <f t="shared" si="10"/>
        <v>0</v>
      </c>
      <c r="L31" s="21">
        <f t="shared" si="10"/>
        <v>0</v>
      </c>
      <c r="M31" s="21">
        <f>SUM(E31:L31)</f>
        <v>66183</v>
      </c>
    </row>
    <row r="32" spans="1:13" x14ac:dyDescent="0.25">
      <c r="A32" s="104"/>
      <c r="B32" s="68"/>
      <c r="C32" s="80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f t="shared" ref="M32:M35" si="11">SUM(E32:L32)</f>
        <v>0</v>
      </c>
    </row>
    <row r="33" spans="1:13" x14ac:dyDescent="0.25">
      <c r="A33" s="104"/>
      <c r="B33" s="68"/>
      <c r="C33" s="80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f t="shared" si="11"/>
        <v>59564.7</v>
      </c>
    </row>
    <row r="34" spans="1:13" x14ac:dyDescent="0.25">
      <c r="A34" s="104"/>
      <c r="B34" s="68"/>
      <c r="C34" s="80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f t="shared" si="11"/>
        <v>6618.3</v>
      </c>
    </row>
    <row r="35" spans="1:13" x14ac:dyDescent="0.25">
      <c r="A35" s="104"/>
      <c r="B35" s="68"/>
      <c r="C35" s="81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f t="shared" si="11"/>
        <v>0</v>
      </c>
    </row>
    <row r="36" spans="1:13" x14ac:dyDescent="0.25">
      <c r="A36" s="104"/>
      <c r="B36" s="68"/>
      <c r="C36" s="70" t="s">
        <v>68</v>
      </c>
      <c r="D36" s="20" t="s">
        <v>20</v>
      </c>
      <c r="E36" s="21">
        <f t="shared" ref="E36:G36" si="12">E37+E38+E39+E40</f>
        <v>1100</v>
      </c>
      <c r="F36" s="21">
        <f t="shared" si="12"/>
        <v>3254</v>
      </c>
      <c r="G36" s="21">
        <f t="shared" si="12"/>
        <v>0</v>
      </c>
      <c r="H36" s="21">
        <f t="shared" ref="H36:L36" si="13">H37+H38+H39+H40</f>
        <v>0</v>
      </c>
      <c r="I36" s="21">
        <f t="shared" si="13"/>
        <v>0</v>
      </c>
      <c r="J36" s="21">
        <f t="shared" si="13"/>
        <v>0</v>
      </c>
      <c r="K36" s="21">
        <f t="shared" si="13"/>
        <v>0</v>
      </c>
      <c r="L36" s="21">
        <f t="shared" si="13"/>
        <v>0</v>
      </c>
      <c r="M36" s="21">
        <f>M37+M38+M39+M40</f>
        <v>4354</v>
      </c>
    </row>
    <row r="37" spans="1:13" x14ac:dyDescent="0.25">
      <c r="A37" s="104"/>
      <c r="B37" s="68"/>
      <c r="C37" s="70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f>SUM(E37:L37)</f>
        <v>0</v>
      </c>
    </row>
    <row r="38" spans="1:13" x14ac:dyDescent="0.25">
      <c r="A38" s="104"/>
      <c r="B38" s="68"/>
      <c r="C38" s="70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f t="shared" ref="M38:M40" si="14">SUM(E38:L38)</f>
        <v>0</v>
      </c>
    </row>
    <row r="39" spans="1:13" x14ac:dyDescent="0.25">
      <c r="A39" s="104"/>
      <c r="B39" s="68"/>
      <c r="C39" s="70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f t="shared" si="14"/>
        <v>4354</v>
      </c>
    </row>
    <row r="40" spans="1:13" x14ac:dyDescent="0.25">
      <c r="A40" s="104"/>
      <c r="B40" s="68"/>
      <c r="C40" s="70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f t="shared" si="14"/>
        <v>0</v>
      </c>
    </row>
    <row r="41" spans="1:13" x14ac:dyDescent="0.25">
      <c r="A41" s="104"/>
      <c r="B41" s="68"/>
      <c r="C41" s="79" t="s">
        <v>37</v>
      </c>
      <c r="D41" s="42" t="s">
        <v>20</v>
      </c>
      <c r="E41" s="21">
        <f t="shared" ref="E41:G43" si="15">E26+E36+E31</f>
        <v>6143.9</v>
      </c>
      <c r="F41" s="21">
        <f t="shared" si="15"/>
        <v>124413.75200000001</v>
      </c>
      <c r="G41" s="21">
        <f t="shared" si="15"/>
        <v>8610.4</v>
      </c>
      <c r="H41" s="21">
        <f t="shared" ref="H41:L41" si="16">H26+H36+H31</f>
        <v>14400.26</v>
      </c>
      <c r="I41" s="21">
        <f t="shared" si="16"/>
        <v>73394.3</v>
      </c>
      <c r="J41" s="21">
        <f t="shared" si="16"/>
        <v>10399.299999999999</v>
      </c>
      <c r="K41" s="21">
        <f t="shared" si="16"/>
        <v>10404.299999999999</v>
      </c>
      <c r="L41" s="21">
        <f t="shared" si="16"/>
        <v>10409.299999999999</v>
      </c>
      <c r="M41" s="21">
        <f t="shared" ref="M41" si="17">M26+M36+M31</f>
        <v>258175.51200000002</v>
      </c>
    </row>
    <row r="42" spans="1:13" x14ac:dyDescent="0.25">
      <c r="A42" s="104"/>
      <c r="B42" s="68"/>
      <c r="C42" s="80"/>
      <c r="D42" s="42" t="s">
        <v>24</v>
      </c>
      <c r="E42" s="21">
        <f>E27+E37+E32</f>
        <v>0</v>
      </c>
      <c r="F42" s="21">
        <f t="shared" si="15"/>
        <v>0</v>
      </c>
      <c r="G42" s="21">
        <f t="shared" si="15"/>
        <v>0</v>
      </c>
      <c r="H42" s="21">
        <f t="shared" ref="H42:L42" si="18">H27+H37+H32</f>
        <v>0</v>
      </c>
      <c r="I42" s="21">
        <f t="shared" si="18"/>
        <v>0</v>
      </c>
      <c r="J42" s="21">
        <f t="shared" si="18"/>
        <v>0</v>
      </c>
      <c r="K42" s="21">
        <f t="shared" si="18"/>
        <v>0</v>
      </c>
      <c r="L42" s="21">
        <f t="shared" si="18"/>
        <v>0</v>
      </c>
      <c r="M42" s="21">
        <f t="shared" ref="M42" si="19">M27+M37+M32</f>
        <v>0</v>
      </c>
    </row>
    <row r="43" spans="1:13" x14ac:dyDescent="0.25">
      <c r="A43" s="104"/>
      <c r="B43" s="68"/>
      <c r="C43" s="80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5"/>
        <v>238.9</v>
      </c>
      <c r="H43" s="21">
        <f t="shared" ref="H43:L43" si="20">H28+H38+H33</f>
        <v>3324.16</v>
      </c>
      <c r="I43" s="21">
        <f t="shared" si="20"/>
        <v>57255</v>
      </c>
      <c r="J43" s="21">
        <f t="shared" si="20"/>
        <v>3255</v>
      </c>
      <c r="K43" s="21">
        <f t="shared" si="20"/>
        <v>3255</v>
      </c>
      <c r="L43" s="21">
        <f t="shared" si="20"/>
        <v>0</v>
      </c>
      <c r="M43" s="21">
        <f t="shared" ref="M43" si="21">M28+M38+M33</f>
        <v>171324.86</v>
      </c>
    </row>
    <row r="44" spans="1:13" x14ac:dyDescent="0.25">
      <c r="A44" s="104"/>
      <c r="B44" s="68"/>
      <c r="C44" s="80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L44" si="22">H29+H39+H34</f>
        <v>11006.1</v>
      </c>
      <c r="I44" s="21">
        <f t="shared" si="22"/>
        <v>16064.3</v>
      </c>
      <c r="J44" s="21">
        <f t="shared" si="22"/>
        <v>7064.3</v>
      </c>
      <c r="K44" s="21">
        <f t="shared" si="22"/>
        <v>7064.3</v>
      </c>
      <c r="L44" s="21">
        <f t="shared" si="22"/>
        <v>10319.299999999999</v>
      </c>
      <c r="M44" s="21">
        <f t="shared" ref="M44" si="23">M29+M39+M34</f>
        <v>86304.000000000015</v>
      </c>
    </row>
    <row r="45" spans="1:13" x14ac:dyDescent="0.25">
      <c r="A45" s="105"/>
      <c r="B45" s="69"/>
      <c r="C45" s="81"/>
      <c r="D45" s="42" t="s">
        <v>27</v>
      </c>
      <c r="E45" s="21">
        <f>E30+E40+E35</f>
        <v>40</v>
      </c>
      <c r="F45" s="21">
        <f t="shared" ref="F45:G45" si="24">F30+F40+F35</f>
        <v>56.652000000000001</v>
      </c>
      <c r="G45" s="21">
        <f t="shared" si="24"/>
        <v>50</v>
      </c>
      <c r="H45" s="21">
        <f t="shared" ref="H45:L45" si="25">H30+H40+H35</f>
        <v>70</v>
      </c>
      <c r="I45" s="21">
        <f t="shared" si="25"/>
        <v>75</v>
      </c>
      <c r="J45" s="21">
        <f t="shared" si="25"/>
        <v>80</v>
      </c>
      <c r="K45" s="21">
        <f t="shared" si="25"/>
        <v>85</v>
      </c>
      <c r="L45" s="21">
        <f t="shared" si="25"/>
        <v>90</v>
      </c>
      <c r="M45" s="21">
        <f t="shared" ref="M45" si="26">M30+M40+M35</f>
        <v>546.65200000000004</v>
      </c>
    </row>
    <row r="46" spans="1:13" x14ac:dyDescent="0.25">
      <c r="A46" s="66" t="s">
        <v>56</v>
      </c>
      <c r="B46" s="71" t="s">
        <v>87</v>
      </c>
      <c r="C46" s="70" t="s">
        <v>23</v>
      </c>
      <c r="D46" s="20" t="s">
        <v>20</v>
      </c>
      <c r="E46" s="21">
        <f t="shared" ref="E46:G46" si="27">E47+E48+E49+E50</f>
        <v>3769.5</v>
      </c>
      <c r="F46" s="21">
        <f t="shared" si="27"/>
        <v>4846.5</v>
      </c>
      <c r="G46" s="21">
        <f t="shared" si="27"/>
        <v>11683.2</v>
      </c>
      <c r="H46" s="21">
        <f t="shared" ref="H46:L46" si="28">H47+H48+H49+H50</f>
        <v>12395.9</v>
      </c>
      <c r="I46" s="21">
        <f t="shared" si="28"/>
        <v>12496</v>
      </c>
      <c r="J46" s="21">
        <f t="shared" si="28"/>
        <v>12496</v>
      </c>
      <c r="K46" s="21">
        <f t="shared" si="28"/>
        <v>12496</v>
      </c>
      <c r="L46" s="21">
        <f t="shared" si="28"/>
        <v>12496</v>
      </c>
      <c r="M46" s="21">
        <f>M47+M48+M49+M50</f>
        <v>82679.100000000006</v>
      </c>
    </row>
    <row r="47" spans="1:13" x14ac:dyDescent="0.25">
      <c r="A47" s="66"/>
      <c r="B47" s="71"/>
      <c r="C47" s="70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K47</f>
        <v>0</v>
      </c>
      <c r="M47" s="21">
        <f>SUM(E47:L47)</f>
        <v>0</v>
      </c>
    </row>
    <row r="48" spans="1:13" x14ac:dyDescent="0.25">
      <c r="A48" s="66"/>
      <c r="B48" s="71"/>
      <c r="C48" s="70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 t="shared" ref="L48:L50" si="29">K48</f>
        <v>0</v>
      </c>
      <c r="M48" s="21">
        <f t="shared" ref="M48:M50" si="30">SUM(E48:L48)</f>
        <v>0</v>
      </c>
    </row>
    <row r="49" spans="1:13" x14ac:dyDescent="0.25">
      <c r="A49" s="66"/>
      <c r="B49" s="71"/>
      <c r="C49" s="70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12496</v>
      </c>
      <c r="J49" s="21">
        <v>12496</v>
      </c>
      <c r="K49" s="21">
        <v>12496</v>
      </c>
      <c r="L49" s="21">
        <f t="shared" si="29"/>
        <v>12496</v>
      </c>
      <c r="M49" s="21">
        <f t="shared" si="30"/>
        <v>82679.100000000006</v>
      </c>
    </row>
    <row r="50" spans="1:13" x14ac:dyDescent="0.25">
      <c r="A50" s="66"/>
      <c r="B50" s="71"/>
      <c r="C50" s="70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 t="shared" si="29"/>
        <v>0</v>
      </c>
      <c r="M50" s="21">
        <f t="shared" si="30"/>
        <v>0</v>
      </c>
    </row>
    <row r="51" spans="1:13" ht="18" customHeight="1" x14ac:dyDescent="0.25">
      <c r="A51" s="66" t="s">
        <v>57</v>
      </c>
      <c r="B51" s="71" t="s">
        <v>62</v>
      </c>
      <c r="C51" s="70" t="s">
        <v>23</v>
      </c>
      <c r="D51" s="20" t="s">
        <v>20</v>
      </c>
      <c r="E51" s="21">
        <f t="shared" ref="E51:G51" si="31">E54+E55</f>
        <v>748.2</v>
      </c>
      <c r="F51" s="21">
        <f t="shared" si="31"/>
        <v>3255</v>
      </c>
      <c r="G51" s="21">
        <f t="shared" si="31"/>
        <v>3500</v>
      </c>
      <c r="H51" s="21">
        <f t="shared" ref="H51:L51" si="32">H52+H53+H54+H55</f>
        <v>4250</v>
      </c>
      <c r="I51" s="21">
        <f t="shared" si="32"/>
        <v>1754</v>
      </c>
      <c r="J51" s="21">
        <f t="shared" si="32"/>
        <v>1754</v>
      </c>
      <c r="K51" s="21">
        <f t="shared" si="32"/>
        <v>1754</v>
      </c>
      <c r="L51" s="21">
        <f t="shared" si="32"/>
        <v>1754</v>
      </c>
      <c r="M51" s="21">
        <f>M52+M53+M54+M55</f>
        <v>18769.2</v>
      </c>
    </row>
    <row r="52" spans="1:13" ht="18.75" customHeight="1" x14ac:dyDescent="0.25">
      <c r="A52" s="66"/>
      <c r="B52" s="71"/>
      <c r="C52" s="70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f>SUM(E52:L52)</f>
        <v>0</v>
      </c>
    </row>
    <row r="53" spans="1:13" ht="18" customHeight="1" x14ac:dyDescent="0.25">
      <c r="A53" s="66"/>
      <c r="B53" s="71"/>
      <c r="C53" s="70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f t="shared" ref="M53:M55" si="33">SUM(E53:L53)</f>
        <v>0</v>
      </c>
    </row>
    <row r="54" spans="1:13" ht="18.75" customHeight="1" x14ac:dyDescent="0.25">
      <c r="A54" s="66"/>
      <c r="B54" s="71"/>
      <c r="C54" s="70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v>1754</v>
      </c>
      <c r="J54" s="21">
        <v>1754</v>
      </c>
      <c r="K54" s="21">
        <v>1754</v>
      </c>
      <c r="L54" s="21">
        <f>K54</f>
        <v>1754</v>
      </c>
      <c r="M54" s="21">
        <f t="shared" si="33"/>
        <v>18769.2</v>
      </c>
    </row>
    <row r="55" spans="1:13" ht="19.5" customHeight="1" x14ac:dyDescent="0.25">
      <c r="A55" s="66"/>
      <c r="B55" s="71"/>
      <c r="C55" s="70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f t="shared" si="33"/>
        <v>0</v>
      </c>
    </row>
    <row r="56" spans="1:13" x14ac:dyDescent="0.25">
      <c r="A56" s="66" t="s">
        <v>58</v>
      </c>
      <c r="B56" s="71" t="s">
        <v>34</v>
      </c>
      <c r="C56" s="70" t="s">
        <v>23</v>
      </c>
      <c r="D56" s="20" t="s">
        <v>20</v>
      </c>
      <c r="E56" s="21">
        <f t="shared" ref="E56:G56" si="34">E57+E58+E59+E60</f>
        <v>29038</v>
      </c>
      <c r="F56" s="21">
        <f t="shared" si="34"/>
        <v>31598.400000000001</v>
      </c>
      <c r="G56" s="21">
        <f t="shared" si="34"/>
        <v>45000</v>
      </c>
      <c r="H56" s="21">
        <f t="shared" ref="H56:L56" si="35">H57+H58+H59+H60</f>
        <v>70968.800000000003</v>
      </c>
      <c r="I56" s="21">
        <f t="shared" si="35"/>
        <v>24000</v>
      </c>
      <c r="J56" s="21">
        <f t="shared" si="35"/>
        <v>29000</v>
      </c>
      <c r="K56" s="21">
        <f t="shared" si="35"/>
        <v>29000</v>
      </c>
      <c r="L56" s="21">
        <f t="shared" si="35"/>
        <v>29000</v>
      </c>
      <c r="M56" s="21">
        <f>M57+M58+M59+M60</f>
        <v>287605.2</v>
      </c>
    </row>
    <row r="57" spans="1:13" x14ac:dyDescent="0.25">
      <c r="A57" s="66"/>
      <c r="B57" s="71"/>
      <c r="C57" s="70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f>SUM(E57:L57)</f>
        <v>0</v>
      </c>
    </row>
    <row r="58" spans="1:13" x14ac:dyDescent="0.25">
      <c r="A58" s="66"/>
      <c r="B58" s="71"/>
      <c r="C58" s="70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f>SUM(E58:L58)</f>
        <v>0</v>
      </c>
    </row>
    <row r="59" spans="1:13" x14ac:dyDescent="0.25">
      <c r="A59" s="66"/>
      <c r="B59" s="71"/>
      <c r="C59" s="70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f>70968.8</f>
        <v>70968.800000000003</v>
      </c>
      <c r="I59" s="21">
        <f>9000+15000</f>
        <v>24000</v>
      </c>
      <c r="J59" s="21">
        <v>29000</v>
      </c>
      <c r="K59" s="21">
        <v>29000</v>
      </c>
      <c r="L59" s="21">
        <v>29000</v>
      </c>
      <c r="M59" s="21">
        <f t="shared" ref="M59:M60" si="36">SUM(E59:L59)</f>
        <v>287605.2</v>
      </c>
    </row>
    <row r="60" spans="1:13" x14ac:dyDescent="0.25">
      <c r="A60" s="66"/>
      <c r="B60" s="71"/>
      <c r="C60" s="70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f t="shared" si="36"/>
        <v>0</v>
      </c>
    </row>
    <row r="61" spans="1:13" x14ac:dyDescent="0.25">
      <c r="A61" s="66" t="s">
        <v>59</v>
      </c>
      <c r="B61" s="71" t="s">
        <v>77</v>
      </c>
      <c r="C61" s="70" t="s">
        <v>23</v>
      </c>
      <c r="D61" s="20" t="s">
        <v>20</v>
      </c>
      <c r="E61" s="21">
        <f t="shared" ref="E61:G61" si="37">E62+E63+E64+E65</f>
        <v>1800</v>
      </c>
      <c r="F61" s="21">
        <f t="shared" si="37"/>
        <v>1800</v>
      </c>
      <c r="G61" s="21">
        <f t="shared" si="37"/>
        <v>1800</v>
      </c>
      <c r="H61" s="21">
        <f t="shared" ref="H61:L61" si="38">H62+H63+H64+H65</f>
        <v>1800</v>
      </c>
      <c r="I61" s="21">
        <f t="shared" si="38"/>
        <v>1800</v>
      </c>
      <c r="J61" s="21">
        <f t="shared" si="38"/>
        <v>1800</v>
      </c>
      <c r="K61" s="21">
        <f t="shared" si="38"/>
        <v>1800</v>
      </c>
      <c r="L61" s="21">
        <f t="shared" si="38"/>
        <v>1800</v>
      </c>
      <c r="M61" s="21">
        <f>M62+M63+M64+M65</f>
        <v>14400</v>
      </c>
    </row>
    <row r="62" spans="1:13" x14ac:dyDescent="0.25">
      <c r="A62" s="66"/>
      <c r="B62" s="71"/>
      <c r="C62" s="70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f>SUM(E62:L62)</f>
        <v>0</v>
      </c>
    </row>
    <row r="63" spans="1:13" x14ac:dyDescent="0.25">
      <c r="A63" s="66"/>
      <c r="B63" s="71"/>
      <c r="C63" s="70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f t="shared" ref="M63:M65" si="39">SUM(E63:L63)</f>
        <v>0</v>
      </c>
    </row>
    <row r="64" spans="1:13" x14ac:dyDescent="0.25">
      <c r="A64" s="66"/>
      <c r="B64" s="71"/>
      <c r="C64" s="70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v>1800</v>
      </c>
      <c r="L64" s="21">
        <v>1800</v>
      </c>
      <c r="M64" s="21">
        <f t="shared" si="39"/>
        <v>14400</v>
      </c>
    </row>
    <row r="65" spans="1:13" x14ac:dyDescent="0.25">
      <c r="A65" s="66"/>
      <c r="B65" s="71"/>
      <c r="C65" s="70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f t="shared" si="39"/>
        <v>0</v>
      </c>
    </row>
    <row r="66" spans="1:13" ht="15" customHeight="1" x14ac:dyDescent="0.25">
      <c r="A66" s="89" t="s">
        <v>60</v>
      </c>
      <c r="B66" s="67" t="s">
        <v>63</v>
      </c>
      <c r="C66" s="79" t="s">
        <v>23</v>
      </c>
      <c r="D66" s="20" t="s">
        <v>20</v>
      </c>
      <c r="E66" s="21">
        <f t="shared" ref="E66:G66" si="40">E67+E68+E69+E70</f>
        <v>66619</v>
      </c>
      <c r="F66" s="21">
        <f t="shared" si="40"/>
        <v>107305.79999999999</v>
      </c>
      <c r="G66" s="21">
        <f t="shared" si="40"/>
        <v>85137</v>
      </c>
      <c r="H66" s="21">
        <f t="shared" ref="H66:L66" si="41">H67+H68+H69+H70</f>
        <v>0</v>
      </c>
      <c r="I66" s="21">
        <f t="shared" si="41"/>
        <v>0</v>
      </c>
      <c r="J66" s="21">
        <f t="shared" si="41"/>
        <v>0</v>
      </c>
      <c r="K66" s="21">
        <f t="shared" si="41"/>
        <v>0</v>
      </c>
      <c r="L66" s="21">
        <f t="shared" si="41"/>
        <v>0</v>
      </c>
      <c r="M66" s="21">
        <f>M67+M68+M69+M70</f>
        <v>259061.8</v>
      </c>
    </row>
    <row r="67" spans="1:13" x14ac:dyDescent="0.25">
      <c r="A67" s="90"/>
      <c r="B67" s="68"/>
      <c r="C67" s="80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f>SUM(E67:L67)</f>
        <v>0</v>
      </c>
    </row>
    <row r="68" spans="1:13" x14ac:dyDescent="0.25">
      <c r="A68" s="90"/>
      <c r="B68" s="68"/>
      <c r="C68" s="80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f t="shared" ref="M68:M70" si="42">SUM(E68:L68)</f>
        <v>25147.300000000003</v>
      </c>
    </row>
    <row r="69" spans="1:13" x14ac:dyDescent="0.25">
      <c r="A69" s="90"/>
      <c r="B69" s="68"/>
      <c r="C69" s="80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f t="shared" si="42"/>
        <v>182504</v>
      </c>
    </row>
    <row r="70" spans="1:13" x14ac:dyDescent="0.25">
      <c r="A70" s="90"/>
      <c r="B70" s="68"/>
      <c r="C70" s="81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f t="shared" si="42"/>
        <v>51410.5</v>
      </c>
    </row>
    <row r="71" spans="1:13" ht="15" customHeight="1" x14ac:dyDescent="0.25">
      <c r="A71" s="90"/>
      <c r="B71" s="68"/>
      <c r="C71" s="79" t="s">
        <v>68</v>
      </c>
      <c r="D71" s="20" t="s">
        <v>20</v>
      </c>
      <c r="E71" s="21">
        <f t="shared" ref="E71:G71" si="43">E72+E73+E74+E75</f>
        <v>2500</v>
      </c>
      <c r="F71" s="21">
        <f t="shared" si="43"/>
        <v>2500</v>
      </c>
      <c r="G71" s="21">
        <f t="shared" si="43"/>
        <v>2500</v>
      </c>
      <c r="H71" s="21">
        <f t="shared" ref="H71:L71" si="44">H72+H73+H74+H75</f>
        <v>0</v>
      </c>
      <c r="I71" s="21">
        <f t="shared" si="44"/>
        <v>0</v>
      </c>
      <c r="J71" s="21">
        <f t="shared" si="44"/>
        <v>0</v>
      </c>
      <c r="K71" s="21">
        <f t="shared" si="44"/>
        <v>0</v>
      </c>
      <c r="L71" s="21">
        <f t="shared" si="44"/>
        <v>0</v>
      </c>
      <c r="M71" s="21">
        <f>M72+M73+M74+M75</f>
        <v>7500</v>
      </c>
    </row>
    <row r="72" spans="1:13" x14ac:dyDescent="0.25">
      <c r="A72" s="90"/>
      <c r="B72" s="68"/>
      <c r="C72" s="80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f>SUM(E72:L72)</f>
        <v>0</v>
      </c>
    </row>
    <row r="73" spans="1:13" x14ac:dyDescent="0.25">
      <c r="A73" s="90"/>
      <c r="B73" s="68"/>
      <c r="C73" s="80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f t="shared" ref="M73:M75" si="45">SUM(E73:L73)</f>
        <v>0</v>
      </c>
    </row>
    <row r="74" spans="1:13" x14ac:dyDescent="0.25">
      <c r="A74" s="90"/>
      <c r="B74" s="68"/>
      <c r="C74" s="80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f t="shared" si="45"/>
        <v>7500</v>
      </c>
    </row>
    <row r="75" spans="1:13" x14ac:dyDescent="0.25">
      <c r="A75" s="90"/>
      <c r="B75" s="68"/>
      <c r="C75" s="81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f t="shared" si="45"/>
        <v>0</v>
      </c>
    </row>
    <row r="76" spans="1:13" ht="15" customHeight="1" x14ac:dyDescent="0.25">
      <c r="A76" s="90"/>
      <c r="B76" s="68"/>
      <c r="C76" s="79" t="s">
        <v>37</v>
      </c>
      <c r="D76" s="20" t="s">
        <v>20</v>
      </c>
      <c r="E76" s="21">
        <f>E66+E71</f>
        <v>69119</v>
      </c>
      <c r="F76" s="21">
        <f t="shared" ref="F76:G77" si="46">F66+F71</f>
        <v>109805.79999999999</v>
      </c>
      <c r="G76" s="21">
        <f t="shared" si="46"/>
        <v>87637</v>
      </c>
      <c r="H76" s="21">
        <f t="shared" ref="H76:I76" si="47">H66+H71</f>
        <v>0</v>
      </c>
      <c r="I76" s="21">
        <f t="shared" si="47"/>
        <v>0</v>
      </c>
      <c r="J76" s="21">
        <f t="shared" ref="J76:L76" si="48">J66+J71</f>
        <v>0</v>
      </c>
      <c r="K76" s="21">
        <f t="shared" si="48"/>
        <v>0</v>
      </c>
      <c r="L76" s="21">
        <f t="shared" si="48"/>
        <v>0</v>
      </c>
      <c r="M76" s="21">
        <f t="shared" ref="M76" si="49">M66+M71</f>
        <v>266561.8</v>
      </c>
    </row>
    <row r="77" spans="1:13" x14ac:dyDescent="0.25">
      <c r="A77" s="90"/>
      <c r="B77" s="68"/>
      <c r="C77" s="80"/>
      <c r="D77" s="20" t="s">
        <v>24</v>
      </c>
      <c r="E77" s="21">
        <f>E67+E72</f>
        <v>0</v>
      </c>
      <c r="F77" s="21">
        <f t="shared" si="46"/>
        <v>0</v>
      </c>
      <c r="G77" s="21">
        <f t="shared" si="46"/>
        <v>0</v>
      </c>
      <c r="H77" s="21">
        <f t="shared" ref="H77:M80" si="50">H67+H72</f>
        <v>0</v>
      </c>
      <c r="I77" s="21">
        <f t="shared" si="50"/>
        <v>0</v>
      </c>
      <c r="J77" s="21">
        <f t="shared" ref="J77:L77" si="51">J67+J72</f>
        <v>0</v>
      </c>
      <c r="K77" s="21">
        <f t="shared" si="51"/>
        <v>0</v>
      </c>
      <c r="L77" s="21">
        <f t="shared" si="51"/>
        <v>0</v>
      </c>
      <c r="M77" s="21">
        <f t="shared" si="50"/>
        <v>0</v>
      </c>
    </row>
    <row r="78" spans="1:13" x14ac:dyDescent="0.25">
      <c r="A78" s="90"/>
      <c r="B78" s="68"/>
      <c r="C78" s="80"/>
      <c r="D78" s="20" t="s">
        <v>25</v>
      </c>
      <c r="E78" s="21">
        <f t="shared" ref="E78:G79" si="52">E68+E73</f>
        <v>12598.1</v>
      </c>
      <c r="F78" s="21">
        <f t="shared" si="52"/>
        <v>9327.7999999999993</v>
      </c>
      <c r="G78" s="21">
        <f t="shared" si="52"/>
        <v>3221.4</v>
      </c>
      <c r="H78" s="21">
        <f t="shared" si="50"/>
        <v>0</v>
      </c>
      <c r="I78" s="21">
        <f t="shared" si="50"/>
        <v>0</v>
      </c>
      <c r="J78" s="21">
        <f t="shared" ref="J78:L78" si="53">J68+J73</f>
        <v>0</v>
      </c>
      <c r="K78" s="21">
        <f t="shared" si="53"/>
        <v>0</v>
      </c>
      <c r="L78" s="21">
        <f t="shared" si="53"/>
        <v>0</v>
      </c>
      <c r="M78" s="21">
        <f t="shared" si="50"/>
        <v>25147.300000000003</v>
      </c>
    </row>
    <row r="79" spans="1:13" x14ac:dyDescent="0.25">
      <c r="A79" s="90"/>
      <c r="B79" s="68"/>
      <c r="C79" s="80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52"/>
        <v>64110.6</v>
      </c>
      <c r="H79" s="21">
        <f t="shared" si="50"/>
        <v>0</v>
      </c>
      <c r="I79" s="21">
        <f t="shared" si="50"/>
        <v>0</v>
      </c>
      <c r="J79" s="21">
        <f t="shared" ref="J79:L79" si="54">J69+J74</f>
        <v>0</v>
      </c>
      <c r="K79" s="21">
        <f t="shared" si="54"/>
        <v>0</v>
      </c>
      <c r="L79" s="21">
        <f t="shared" si="54"/>
        <v>0</v>
      </c>
      <c r="M79" s="21">
        <f t="shared" si="50"/>
        <v>190004</v>
      </c>
    </row>
    <row r="80" spans="1:13" x14ac:dyDescent="0.25">
      <c r="A80" s="91"/>
      <c r="B80" s="69"/>
      <c r="C80" s="81"/>
      <c r="D80" s="20" t="s">
        <v>27</v>
      </c>
      <c r="E80" s="21">
        <f t="shared" ref="E80:G80" si="55">E70+E75</f>
        <v>13372.4</v>
      </c>
      <c r="F80" s="21">
        <f t="shared" si="55"/>
        <v>17733.099999999999</v>
      </c>
      <c r="G80" s="21">
        <f t="shared" si="55"/>
        <v>20305</v>
      </c>
      <c r="H80" s="21">
        <f t="shared" si="50"/>
        <v>0</v>
      </c>
      <c r="I80" s="21">
        <f t="shared" si="50"/>
        <v>0</v>
      </c>
      <c r="J80" s="21">
        <f t="shared" ref="J80:L80" si="56">J70+J75</f>
        <v>0</v>
      </c>
      <c r="K80" s="21">
        <f t="shared" si="56"/>
        <v>0</v>
      </c>
      <c r="L80" s="21">
        <f t="shared" si="56"/>
        <v>0</v>
      </c>
      <c r="M80" s="21">
        <f t="shared" si="50"/>
        <v>51410.5</v>
      </c>
    </row>
    <row r="81" spans="1:14" x14ac:dyDescent="0.25">
      <c r="A81" s="89" t="s">
        <v>61</v>
      </c>
      <c r="B81" s="67" t="s">
        <v>74</v>
      </c>
      <c r="C81" s="79" t="s">
        <v>23</v>
      </c>
      <c r="D81" s="20" t="s">
        <v>20</v>
      </c>
      <c r="E81" s="21">
        <f t="shared" ref="E81:G81" si="57">E82+E83+E84+E85</f>
        <v>23322.799999999999</v>
      </c>
      <c r="F81" s="21">
        <f t="shared" si="57"/>
        <v>17092.099999999999</v>
      </c>
      <c r="G81" s="21">
        <f t="shared" si="57"/>
        <v>18068.699999999997</v>
      </c>
      <c r="H81" s="21">
        <f t="shared" ref="H81:M81" si="58">H82+H83+H84+H85</f>
        <v>10881.900000000001</v>
      </c>
      <c r="I81" s="21">
        <f t="shared" si="58"/>
        <v>10337.9</v>
      </c>
      <c r="J81" s="21">
        <f t="shared" si="58"/>
        <v>9949</v>
      </c>
      <c r="K81" s="21">
        <f t="shared" si="58"/>
        <v>9949</v>
      </c>
      <c r="L81" s="21">
        <f t="shared" si="58"/>
        <v>0</v>
      </c>
      <c r="M81" s="21">
        <f t="shared" si="58"/>
        <v>99601.4</v>
      </c>
      <c r="N81" s="23"/>
    </row>
    <row r="82" spans="1:14" x14ac:dyDescent="0.25">
      <c r="A82" s="90"/>
      <c r="B82" s="68"/>
      <c r="C82" s="80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f>SUM(E82:L82)</f>
        <v>0</v>
      </c>
    </row>
    <row r="83" spans="1:14" x14ac:dyDescent="0.25">
      <c r="A83" s="90"/>
      <c r="B83" s="68"/>
      <c r="C83" s="80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f>8954.1+350</f>
        <v>9304.1</v>
      </c>
      <c r="J83" s="21">
        <v>8954.1</v>
      </c>
      <c r="K83" s="21">
        <v>8954.1</v>
      </c>
      <c r="L83" s="21">
        <v>0</v>
      </c>
      <c r="M83" s="21">
        <f t="shared" ref="M83:M85" si="59">SUM(E83:L83)</f>
        <v>66247.7</v>
      </c>
    </row>
    <row r="84" spans="1:14" x14ac:dyDescent="0.25">
      <c r="A84" s="90"/>
      <c r="B84" s="68"/>
      <c r="C84" s="80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f>994.9+38.9</f>
        <v>1033.8</v>
      </c>
      <c r="J84" s="21">
        <v>994.9</v>
      </c>
      <c r="K84" s="21">
        <v>994.9</v>
      </c>
      <c r="L84" s="21">
        <v>0</v>
      </c>
      <c r="M84" s="21">
        <f t="shared" si="59"/>
        <v>33353.700000000004</v>
      </c>
    </row>
    <row r="85" spans="1:14" x14ac:dyDescent="0.25">
      <c r="A85" s="91"/>
      <c r="B85" s="69"/>
      <c r="C85" s="81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f t="shared" si="59"/>
        <v>0</v>
      </c>
    </row>
    <row r="86" spans="1:14" hidden="1" x14ac:dyDescent="0.25">
      <c r="A86" s="89" t="s">
        <v>67</v>
      </c>
      <c r="B86" s="67" t="s">
        <v>64</v>
      </c>
      <c r="C86" s="79" t="s">
        <v>23</v>
      </c>
      <c r="D86" s="20" t="s">
        <v>20</v>
      </c>
      <c r="E86" s="21">
        <f t="shared" ref="E86:G86" si="60">E87+E88+E89+E90</f>
        <v>0</v>
      </c>
      <c r="F86" s="21">
        <f t="shared" si="60"/>
        <v>0</v>
      </c>
      <c r="G86" s="21">
        <f t="shared" si="60"/>
        <v>0</v>
      </c>
      <c r="H86" s="21">
        <v>0</v>
      </c>
      <c r="I86" s="21">
        <f t="shared" ref="I86:J86" si="61">I87+I88+I89+I90</f>
        <v>0</v>
      </c>
      <c r="J86" s="21">
        <f t="shared" si="61"/>
        <v>0</v>
      </c>
      <c r="K86" s="21"/>
      <c r="L86" s="21"/>
      <c r="M86" s="21">
        <f t="shared" ref="M86:M95" si="62">SUM(E86:J86)</f>
        <v>0</v>
      </c>
    </row>
    <row r="87" spans="1:14" hidden="1" x14ac:dyDescent="0.25">
      <c r="A87" s="90"/>
      <c r="B87" s="68"/>
      <c r="C87" s="80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/>
      <c r="L87" s="21"/>
      <c r="M87" s="21">
        <f t="shared" si="62"/>
        <v>0</v>
      </c>
    </row>
    <row r="88" spans="1:14" hidden="1" x14ac:dyDescent="0.25">
      <c r="A88" s="90"/>
      <c r="B88" s="68"/>
      <c r="C88" s="80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/>
      <c r="L88" s="21"/>
      <c r="M88" s="21">
        <f t="shared" si="62"/>
        <v>0</v>
      </c>
    </row>
    <row r="89" spans="1:14" hidden="1" x14ac:dyDescent="0.25">
      <c r="A89" s="90"/>
      <c r="B89" s="68"/>
      <c r="C89" s="80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/>
      <c r="L89" s="21"/>
      <c r="M89" s="21">
        <f t="shared" si="62"/>
        <v>0</v>
      </c>
    </row>
    <row r="90" spans="1:14" hidden="1" x14ac:dyDescent="0.25">
      <c r="A90" s="91"/>
      <c r="B90" s="69"/>
      <c r="C90" s="81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/>
      <c r="L90" s="21"/>
      <c r="M90" s="21">
        <f t="shared" si="62"/>
        <v>0</v>
      </c>
    </row>
    <row r="91" spans="1:14" hidden="1" x14ac:dyDescent="0.25">
      <c r="A91" s="106">
        <v>11</v>
      </c>
      <c r="B91" s="107" t="s">
        <v>70</v>
      </c>
      <c r="C91" s="102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45"/>
      <c r="L91" s="45"/>
      <c r="M91" s="21">
        <f t="shared" si="62"/>
        <v>0</v>
      </c>
    </row>
    <row r="92" spans="1:14" hidden="1" x14ac:dyDescent="0.25">
      <c r="A92" s="106"/>
      <c r="B92" s="108"/>
      <c r="C92" s="102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/>
      <c r="L92" s="45"/>
      <c r="M92" s="21">
        <f t="shared" si="62"/>
        <v>0</v>
      </c>
    </row>
    <row r="93" spans="1:14" hidden="1" x14ac:dyDescent="0.25">
      <c r="A93" s="106"/>
      <c r="B93" s="108"/>
      <c r="C93" s="102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/>
      <c r="L93" s="45"/>
      <c r="M93" s="21">
        <f t="shared" si="62"/>
        <v>0</v>
      </c>
    </row>
    <row r="94" spans="1:14" hidden="1" x14ac:dyDescent="0.25">
      <c r="A94" s="106"/>
      <c r="B94" s="108"/>
      <c r="C94" s="102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45"/>
      <c r="L94" s="45"/>
      <c r="M94" s="21">
        <f t="shared" si="62"/>
        <v>0</v>
      </c>
    </row>
    <row r="95" spans="1:14" hidden="1" x14ac:dyDescent="0.25">
      <c r="A95" s="106"/>
      <c r="B95" s="109"/>
      <c r="C95" s="102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/>
      <c r="L95" s="45"/>
      <c r="M95" s="21">
        <f t="shared" si="62"/>
        <v>0</v>
      </c>
    </row>
    <row r="96" spans="1:14" x14ac:dyDescent="0.25">
      <c r="A96" s="89" t="s">
        <v>67</v>
      </c>
      <c r="B96" s="67" t="s">
        <v>84</v>
      </c>
      <c r="C96" s="79" t="s">
        <v>23</v>
      </c>
      <c r="D96" s="20" t="s">
        <v>20</v>
      </c>
      <c r="E96" s="21">
        <f t="shared" ref="E96:G96" si="63">E97+E98+E99+E100</f>
        <v>0</v>
      </c>
      <c r="F96" s="21">
        <f t="shared" si="63"/>
        <v>0</v>
      </c>
      <c r="G96" s="21">
        <f t="shared" si="63"/>
        <v>12842.2</v>
      </c>
      <c r="H96" s="21">
        <f t="shared" ref="H96:M96" si="64">H97+H98+H99+H100</f>
        <v>3579</v>
      </c>
      <c r="I96" s="21">
        <f t="shared" si="64"/>
        <v>2094.3000000000002</v>
      </c>
      <c r="J96" s="21">
        <f t="shared" si="64"/>
        <v>0</v>
      </c>
      <c r="K96" s="21">
        <f t="shared" si="64"/>
        <v>0</v>
      </c>
      <c r="L96" s="21">
        <f t="shared" si="64"/>
        <v>0</v>
      </c>
      <c r="M96" s="21">
        <f t="shared" si="64"/>
        <v>18515.5</v>
      </c>
    </row>
    <row r="97" spans="1:13" x14ac:dyDescent="0.25">
      <c r="A97" s="90"/>
      <c r="B97" s="68"/>
      <c r="C97" s="80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f>SUM(E97:L97)</f>
        <v>0</v>
      </c>
    </row>
    <row r="98" spans="1:13" x14ac:dyDescent="0.25">
      <c r="A98" s="90"/>
      <c r="B98" s="68"/>
      <c r="C98" s="80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1989.5</v>
      </c>
      <c r="J98" s="21">
        <v>0</v>
      </c>
      <c r="K98" s="21">
        <v>0</v>
      </c>
      <c r="L98" s="21">
        <v>0</v>
      </c>
      <c r="M98" s="21">
        <f t="shared" ref="M98:M100" si="65">SUM(E98:L98)</f>
        <v>17589.5</v>
      </c>
    </row>
    <row r="99" spans="1:13" x14ac:dyDescent="0.25">
      <c r="A99" s="90"/>
      <c r="B99" s="68"/>
      <c r="C99" s="80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104.8</v>
      </c>
      <c r="J99" s="21">
        <v>0</v>
      </c>
      <c r="K99" s="21">
        <v>0</v>
      </c>
      <c r="L99" s="21">
        <v>0</v>
      </c>
      <c r="M99" s="21">
        <f t="shared" si="65"/>
        <v>926</v>
      </c>
    </row>
    <row r="100" spans="1:13" x14ac:dyDescent="0.25">
      <c r="A100" s="91"/>
      <c r="B100" s="69"/>
      <c r="C100" s="81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f t="shared" si="65"/>
        <v>0</v>
      </c>
    </row>
    <row r="101" spans="1:13" x14ac:dyDescent="0.25">
      <c r="A101" s="89" t="s">
        <v>79</v>
      </c>
      <c r="B101" s="67" t="s">
        <v>80</v>
      </c>
      <c r="C101" s="79" t="s">
        <v>23</v>
      </c>
      <c r="D101" s="20" t="s">
        <v>20</v>
      </c>
      <c r="E101" s="21">
        <f t="shared" ref="E101:G101" si="66">E102+E103+E104+E105</f>
        <v>0</v>
      </c>
      <c r="F101" s="21">
        <f t="shared" si="66"/>
        <v>0</v>
      </c>
      <c r="G101" s="21">
        <f t="shared" si="66"/>
        <v>10060.5</v>
      </c>
      <c r="H101" s="21">
        <f t="shared" ref="H101:M101" si="67">H102+H103+H104+H105</f>
        <v>11293.470000000001</v>
      </c>
      <c r="I101" s="21">
        <f t="shared" si="67"/>
        <v>11907.8</v>
      </c>
      <c r="J101" s="21">
        <f t="shared" si="67"/>
        <v>11907.8</v>
      </c>
      <c r="K101" s="21">
        <f t="shared" si="67"/>
        <v>11907.8</v>
      </c>
      <c r="L101" s="21">
        <f t="shared" si="67"/>
        <v>11907.8</v>
      </c>
      <c r="M101" s="21">
        <f t="shared" si="67"/>
        <v>68985.17</v>
      </c>
    </row>
    <row r="102" spans="1:13" x14ac:dyDescent="0.25">
      <c r="A102" s="90"/>
      <c r="B102" s="68"/>
      <c r="C102" s="80"/>
      <c r="D102" s="20" t="s">
        <v>24</v>
      </c>
      <c r="E102" s="21">
        <v>0</v>
      </c>
      <c r="F102" s="21">
        <v>0</v>
      </c>
      <c r="G102" s="21">
        <v>177.3</v>
      </c>
      <c r="H102" s="21">
        <v>236.1</v>
      </c>
      <c r="I102" s="21">
        <v>0</v>
      </c>
      <c r="J102" s="21">
        <v>0</v>
      </c>
      <c r="K102" s="21">
        <v>0</v>
      </c>
      <c r="L102" s="21">
        <v>0</v>
      </c>
      <c r="M102" s="21">
        <f>SUM(E102:L102)</f>
        <v>413.4</v>
      </c>
    </row>
    <row r="103" spans="1:13" x14ac:dyDescent="0.25">
      <c r="A103" s="90"/>
      <c r="B103" s="68"/>
      <c r="C103" s="80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f t="shared" ref="M103:M105" si="68">SUM(E103:L103)</f>
        <v>0</v>
      </c>
    </row>
    <row r="104" spans="1:13" x14ac:dyDescent="0.25">
      <c r="A104" s="90"/>
      <c r="B104" s="68"/>
      <c r="C104" s="80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11057.37</v>
      </c>
      <c r="I104" s="21">
        <f>11057.4+850.4</f>
        <v>11907.8</v>
      </c>
      <c r="J104" s="21">
        <f t="shared" ref="J104:L104" si="69">11057.4+850.4</f>
        <v>11907.8</v>
      </c>
      <c r="K104" s="21">
        <f t="shared" si="69"/>
        <v>11907.8</v>
      </c>
      <c r="L104" s="21">
        <f t="shared" si="69"/>
        <v>11907.8</v>
      </c>
      <c r="M104" s="21">
        <f t="shared" si="68"/>
        <v>68571.77</v>
      </c>
    </row>
    <row r="105" spans="1:13" x14ac:dyDescent="0.25">
      <c r="A105" s="91"/>
      <c r="B105" s="69"/>
      <c r="C105" s="81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f t="shared" si="68"/>
        <v>0</v>
      </c>
    </row>
    <row r="106" spans="1:13" ht="15" customHeight="1" x14ac:dyDescent="0.25">
      <c r="A106" s="89" t="s">
        <v>82</v>
      </c>
      <c r="B106" s="67" t="s">
        <v>83</v>
      </c>
      <c r="C106" s="79" t="s">
        <v>23</v>
      </c>
      <c r="D106" s="20" t="s">
        <v>20</v>
      </c>
      <c r="E106" s="21">
        <f t="shared" ref="E106:M106" si="70">E107+E108+E109+E110</f>
        <v>0</v>
      </c>
      <c r="F106" s="21">
        <f t="shared" si="70"/>
        <v>0</v>
      </c>
      <c r="G106" s="21">
        <f t="shared" ref="G106" si="71">G107+G108+G109+G110</f>
        <v>0</v>
      </c>
      <c r="H106" s="21">
        <f t="shared" si="70"/>
        <v>171501.64</v>
      </c>
      <c r="I106" s="21">
        <f t="shared" si="70"/>
        <v>189117.6</v>
      </c>
      <c r="J106" s="21">
        <f t="shared" si="70"/>
        <v>196434.7</v>
      </c>
      <c r="K106" s="21">
        <f t="shared" si="70"/>
        <v>203436.2</v>
      </c>
      <c r="L106" s="21">
        <f t="shared" si="70"/>
        <v>203936.2</v>
      </c>
      <c r="M106" s="21">
        <f t="shared" si="70"/>
        <v>964426.34000000008</v>
      </c>
    </row>
    <row r="107" spans="1:13" x14ac:dyDescent="0.25">
      <c r="A107" s="90"/>
      <c r="B107" s="68"/>
      <c r="C107" s="80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f>SUM(E107:L107)</f>
        <v>0</v>
      </c>
    </row>
    <row r="108" spans="1:13" x14ac:dyDescent="0.25">
      <c r="A108" s="90"/>
      <c r="B108" s="68"/>
      <c r="C108" s="80"/>
      <c r="D108" s="20" t="s">
        <v>25</v>
      </c>
      <c r="E108" s="21">
        <v>0</v>
      </c>
      <c r="F108" s="21">
        <v>0</v>
      </c>
      <c r="G108" s="21">
        <v>0</v>
      </c>
      <c r="H108" s="21">
        <v>63175.94</v>
      </c>
      <c r="I108" s="21">
        <v>100803.7</v>
      </c>
      <c r="J108" s="21">
        <v>105623.1</v>
      </c>
      <c r="K108" s="21">
        <v>110267.3</v>
      </c>
      <c r="L108" s="21">
        <v>0</v>
      </c>
      <c r="M108" s="21">
        <f t="shared" ref="M108:M110" si="72">SUM(E108:L108)</f>
        <v>379870.04</v>
      </c>
    </row>
    <row r="109" spans="1:13" x14ac:dyDescent="0.25">
      <c r="A109" s="90"/>
      <c r="B109" s="68"/>
      <c r="C109" s="80"/>
      <c r="D109" s="20" t="s">
        <v>26</v>
      </c>
      <c r="E109" s="21">
        <v>0</v>
      </c>
      <c r="F109" s="21">
        <v>0</v>
      </c>
      <c r="G109" s="21">
        <v>0</v>
      </c>
      <c r="H109" s="21">
        <v>72925.7</v>
      </c>
      <c r="I109" s="21">
        <v>52213.9</v>
      </c>
      <c r="J109" s="21">
        <v>53911.6</v>
      </c>
      <c r="K109" s="21">
        <v>55668.9</v>
      </c>
      <c r="L109" s="21">
        <f>55668.9+110267.3</f>
        <v>165936.20000000001</v>
      </c>
      <c r="M109" s="21">
        <f t="shared" si="72"/>
        <v>400656.30000000005</v>
      </c>
    </row>
    <row r="110" spans="1:13" x14ac:dyDescent="0.25">
      <c r="A110" s="90"/>
      <c r="B110" s="68"/>
      <c r="C110" s="81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v>37500</v>
      </c>
      <c r="L110" s="21">
        <v>38000</v>
      </c>
      <c r="M110" s="21">
        <f t="shared" si="72"/>
        <v>183900</v>
      </c>
    </row>
    <row r="111" spans="1:13" x14ac:dyDescent="0.25">
      <c r="A111" s="90"/>
      <c r="B111" s="68"/>
      <c r="C111" s="79" t="s">
        <v>68</v>
      </c>
      <c r="D111" s="20" t="s">
        <v>20</v>
      </c>
      <c r="E111" s="21">
        <f t="shared" ref="E111:L111" si="73">E112+E113+E114+E115</f>
        <v>0</v>
      </c>
      <c r="F111" s="21">
        <f t="shared" si="73"/>
        <v>0</v>
      </c>
      <c r="G111" s="21">
        <f t="shared" si="73"/>
        <v>0</v>
      </c>
      <c r="H111" s="21">
        <f t="shared" si="73"/>
        <v>0</v>
      </c>
      <c r="I111" s="21">
        <f t="shared" si="73"/>
        <v>200000</v>
      </c>
      <c r="J111" s="21">
        <f t="shared" si="73"/>
        <v>220386.09999999998</v>
      </c>
      <c r="K111" s="21">
        <f t="shared" si="73"/>
        <v>0</v>
      </c>
      <c r="L111" s="21">
        <f t="shared" si="73"/>
        <v>0</v>
      </c>
      <c r="M111" s="21">
        <f>M112+M113+M114+M115</f>
        <v>420386.10000000003</v>
      </c>
    </row>
    <row r="112" spans="1:13" x14ac:dyDescent="0.25">
      <c r="A112" s="90"/>
      <c r="B112" s="68"/>
      <c r="C112" s="80"/>
      <c r="D112" s="20" t="s">
        <v>24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f>SUM(E112:L112)</f>
        <v>0</v>
      </c>
    </row>
    <row r="113" spans="1:13" x14ac:dyDescent="0.25">
      <c r="A113" s="90"/>
      <c r="B113" s="68"/>
      <c r="C113" s="80"/>
      <c r="D113" s="20" t="s">
        <v>25</v>
      </c>
      <c r="E113" s="21">
        <v>0</v>
      </c>
      <c r="F113" s="21">
        <v>0</v>
      </c>
      <c r="G113" s="21">
        <v>0</v>
      </c>
      <c r="H113" s="21">
        <v>0</v>
      </c>
      <c r="I113" s="21">
        <v>180000</v>
      </c>
      <c r="J113" s="21">
        <v>185971.9</v>
      </c>
      <c r="K113" s="21">
        <v>0</v>
      </c>
      <c r="L113" s="21">
        <v>0</v>
      </c>
      <c r="M113" s="21">
        <f t="shared" ref="M113:M115" si="74">SUM(E113:L113)</f>
        <v>365971.9</v>
      </c>
    </row>
    <row r="114" spans="1:13" x14ac:dyDescent="0.25">
      <c r="A114" s="90"/>
      <c r="B114" s="68"/>
      <c r="C114" s="80"/>
      <c r="D114" s="20" t="s">
        <v>26</v>
      </c>
      <c r="E114" s="21">
        <v>0</v>
      </c>
      <c r="F114" s="21">
        <v>0</v>
      </c>
      <c r="G114" s="21">
        <v>0</v>
      </c>
      <c r="H114" s="21">
        <v>0</v>
      </c>
      <c r="I114" s="21">
        <v>20000</v>
      </c>
      <c r="J114" s="21">
        <v>34414.199999999997</v>
      </c>
      <c r="K114" s="21">
        <v>0</v>
      </c>
      <c r="L114" s="21">
        <v>0</v>
      </c>
      <c r="M114" s="21">
        <f t="shared" si="74"/>
        <v>54414.2</v>
      </c>
    </row>
    <row r="115" spans="1:13" x14ac:dyDescent="0.25">
      <c r="A115" s="90"/>
      <c r="B115" s="68"/>
      <c r="C115" s="81"/>
      <c r="D115" s="20" t="s">
        <v>27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f t="shared" si="74"/>
        <v>0</v>
      </c>
    </row>
    <row r="116" spans="1:13" x14ac:dyDescent="0.25">
      <c r="A116" s="90"/>
      <c r="B116" s="68"/>
      <c r="C116" s="79" t="s">
        <v>37</v>
      </c>
      <c r="D116" s="20" t="s">
        <v>20</v>
      </c>
      <c r="E116" s="21">
        <f>E106+E111</f>
        <v>0</v>
      </c>
      <c r="F116" s="21">
        <f t="shared" ref="F116:H116" si="75">F106+F111</f>
        <v>0</v>
      </c>
      <c r="G116" s="21">
        <f t="shared" si="75"/>
        <v>0</v>
      </c>
      <c r="H116" s="21">
        <f t="shared" si="75"/>
        <v>171501.64</v>
      </c>
      <c r="I116" s="21">
        <f t="shared" ref="I116:L116" si="76">I106+I111</f>
        <v>389117.6</v>
      </c>
      <c r="J116" s="21">
        <f t="shared" si="76"/>
        <v>416820.8</v>
      </c>
      <c r="K116" s="21">
        <f t="shared" si="76"/>
        <v>203436.2</v>
      </c>
      <c r="L116" s="21">
        <f t="shared" si="76"/>
        <v>203936.2</v>
      </c>
      <c r="M116" s="21">
        <f t="shared" ref="M116" si="77">M106+M111</f>
        <v>1384812.4400000002</v>
      </c>
    </row>
    <row r="117" spans="1:13" x14ac:dyDescent="0.25">
      <c r="A117" s="90"/>
      <c r="B117" s="68"/>
      <c r="C117" s="80"/>
      <c r="D117" s="20" t="s">
        <v>24</v>
      </c>
      <c r="E117" s="21">
        <f>E107+E112</f>
        <v>0</v>
      </c>
      <c r="F117" s="21">
        <f t="shared" ref="F117:H117" si="78">F107+F112</f>
        <v>0</v>
      </c>
      <c r="G117" s="21">
        <f t="shared" si="78"/>
        <v>0</v>
      </c>
      <c r="H117" s="21">
        <f t="shared" si="78"/>
        <v>0</v>
      </c>
      <c r="I117" s="21">
        <f t="shared" ref="I117:L117" si="79">I107+I112</f>
        <v>0</v>
      </c>
      <c r="J117" s="21">
        <f t="shared" si="79"/>
        <v>0</v>
      </c>
      <c r="K117" s="21">
        <f t="shared" si="79"/>
        <v>0</v>
      </c>
      <c r="L117" s="21">
        <f t="shared" si="79"/>
        <v>0</v>
      </c>
      <c r="M117" s="21">
        <f t="shared" ref="M117" si="80">M107+M112</f>
        <v>0</v>
      </c>
    </row>
    <row r="118" spans="1:13" x14ac:dyDescent="0.25">
      <c r="A118" s="90"/>
      <c r="B118" s="68"/>
      <c r="C118" s="80"/>
      <c r="D118" s="20" t="s">
        <v>25</v>
      </c>
      <c r="E118" s="21">
        <f t="shared" ref="E118:H118" si="81">E108+E113</f>
        <v>0</v>
      </c>
      <c r="F118" s="21">
        <f t="shared" si="81"/>
        <v>0</v>
      </c>
      <c r="G118" s="21">
        <f t="shared" si="81"/>
        <v>0</v>
      </c>
      <c r="H118" s="21">
        <f t="shared" si="81"/>
        <v>63175.94</v>
      </c>
      <c r="I118" s="21">
        <f t="shared" ref="I118:L118" si="82">I108+I113</f>
        <v>280803.7</v>
      </c>
      <c r="J118" s="21">
        <f t="shared" si="82"/>
        <v>291595</v>
      </c>
      <c r="K118" s="21">
        <f t="shared" si="82"/>
        <v>110267.3</v>
      </c>
      <c r="L118" s="21">
        <f t="shared" si="82"/>
        <v>0</v>
      </c>
      <c r="M118" s="21">
        <f t="shared" ref="M118" si="83">M108+M113</f>
        <v>745841.94</v>
      </c>
    </row>
    <row r="119" spans="1:13" x14ac:dyDescent="0.25">
      <c r="A119" s="90"/>
      <c r="B119" s="68"/>
      <c r="C119" s="80"/>
      <c r="D119" s="20" t="s">
        <v>26</v>
      </c>
      <c r="E119" s="21">
        <f>E109+E114</f>
        <v>0</v>
      </c>
      <c r="F119" s="21">
        <f>F109+F114</f>
        <v>0</v>
      </c>
      <c r="G119" s="21">
        <f t="shared" ref="G119:H119" si="84">G109+G114</f>
        <v>0</v>
      </c>
      <c r="H119" s="21">
        <f t="shared" si="84"/>
        <v>72925.7</v>
      </c>
      <c r="I119" s="21">
        <f t="shared" ref="I119:L119" si="85">I109+I114</f>
        <v>72213.899999999994</v>
      </c>
      <c r="J119" s="21">
        <f t="shared" si="85"/>
        <v>88325.799999999988</v>
      </c>
      <c r="K119" s="21">
        <f t="shared" si="85"/>
        <v>55668.9</v>
      </c>
      <c r="L119" s="21">
        <f t="shared" si="85"/>
        <v>165936.20000000001</v>
      </c>
      <c r="M119" s="21">
        <f t="shared" ref="M119" si="86">M109+M114</f>
        <v>455070.50000000006</v>
      </c>
    </row>
    <row r="120" spans="1:13" x14ac:dyDescent="0.25">
      <c r="A120" s="91"/>
      <c r="B120" s="69"/>
      <c r="C120" s="81"/>
      <c r="D120" s="20" t="s">
        <v>27</v>
      </c>
      <c r="E120" s="21">
        <f t="shared" ref="E120:H120" si="87">E110+E115</f>
        <v>0</v>
      </c>
      <c r="F120" s="21">
        <f t="shared" si="87"/>
        <v>0</v>
      </c>
      <c r="G120" s="21">
        <f t="shared" si="87"/>
        <v>0</v>
      </c>
      <c r="H120" s="21">
        <f t="shared" si="87"/>
        <v>35400</v>
      </c>
      <c r="I120" s="21">
        <f t="shared" ref="I120:L120" si="88">I110+I115</f>
        <v>36100</v>
      </c>
      <c r="J120" s="21">
        <f t="shared" si="88"/>
        <v>36900</v>
      </c>
      <c r="K120" s="21">
        <f t="shared" si="88"/>
        <v>37500</v>
      </c>
      <c r="L120" s="21">
        <f t="shared" si="88"/>
        <v>38000</v>
      </c>
      <c r="M120" s="21">
        <f t="shared" ref="M120" si="89">M110+M115</f>
        <v>183900</v>
      </c>
    </row>
    <row r="121" spans="1:13" x14ac:dyDescent="0.25">
      <c r="A121" s="96" t="s">
        <v>69</v>
      </c>
      <c r="B121" s="97"/>
      <c r="C121" s="79" t="s">
        <v>23</v>
      </c>
      <c r="D121" s="39" t="s">
        <v>20</v>
      </c>
      <c r="E121" s="21">
        <f>SUM(E122:E125)</f>
        <v>212875.19999999998</v>
      </c>
      <c r="F121" s="21">
        <f t="shared" ref="F121:L121" si="90">SUM(F122:F125)</f>
        <v>308113.95199999999</v>
      </c>
      <c r="G121" s="21">
        <f t="shared" si="90"/>
        <v>273822.70000000007</v>
      </c>
      <c r="H121" s="21">
        <f t="shared" si="90"/>
        <v>403533.17000000004</v>
      </c>
      <c r="I121" s="21">
        <f t="shared" si="90"/>
        <v>483403.5</v>
      </c>
      <c r="J121" s="21">
        <f t="shared" si="90"/>
        <v>361037.4</v>
      </c>
      <c r="K121" s="21">
        <f t="shared" si="90"/>
        <v>368738.9</v>
      </c>
      <c r="L121" s="21">
        <f t="shared" si="90"/>
        <v>356989.9</v>
      </c>
      <c r="M121" s="21">
        <f>SUM(M122:M125)</f>
        <v>2768514.7219999996</v>
      </c>
    </row>
    <row r="122" spans="1:13" x14ac:dyDescent="0.25">
      <c r="A122" s="98"/>
      <c r="B122" s="99"/>
      <c r="C122" s="80"/>
      <c r="D122" s="39" t="s">
        <v>24</v>
      </c>
      <c r="E122" s="21">
        <f>E17+E22+E27+E47+E52+E57+E62+E67+E82+E97+E102+E107</f>
        <v>0</v>
      </c>
      <c r="F122" s="21">
        <f t="shared" ref="F122:L122" si="91">F17+F22+F27+F47+F52+F57+F62+F67+F82+F97+F102+F107</f>
        <v>0</v>
      </c>
      <c r="G122" s="21">
        <f t="shared" si="91"/>
        <v>177.3</v>
      </c>
      <c r="H122" s="21">
        <f t="shared" si="91"/>
        <v>236.1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91"/>
        <v>0</v>
      </c>
      <c r="M122" s="21">
        <f>SUM(E122:L122)</f>
        <v>413.4</v>
      </c>
    </row>
    <row r="123" spans="1:13" x14ac:dyDescent="0.25">
      <c r="A123" s="98"/>
      <c r="B123" s="99"/>
      <c r="C123" s="80"/>
      <c r="D123" s="39" t="s">
        <v>25</v>
      </c>
      <c r="E123" s="21">
        <f>E18+E23+E28+E48+E53+E58+E63+E68+E83+E98+E103+E108</f>
        <v>27125.4</v>
      </c>
      <c r="F123" s="21">
        <f t="shared" ref="F123:L123" si="92">F18+F23+F28+F48+F53+F58+F63+F68+F83+F98+F103+F108</f>
        <v>64052.899999999994</v>
      </c>
      <c r="G123" s="21">
        <f t="shared" si="92"/>
        <v>27265.9</v>
      </c>
      <c r="H123" s="21">
        <f t="shared" si="92"/>
        <v>83368.700000000012</v>
      </c>
      <c r="I123" s="21">
        <f t="shared" si="92"/>
        <v>234827.3</v>
      </c>
      <c r="J123" s="21">
        <f t="shared" si="92"/>
        <v>120532.20000000001</v>
      </c>
      <c r="K123" s="21">
        <f t="shared" si="92"/>
        <v>125176.40000000001</v>
      </c>
      <c r="L123" s="21">
        <f t="shared" si="92"/>
        <v>0</v>
      </c>
      <c r="M123" s="21">
        <f t="shared" ref="M123:M125" si="93">SUM(E123:L123)</f>
        <v>682348.79999999993</v>
      </c>
    </row>
    <row r="124" spans="1:13" x14ac:dyDescent="0.25">
      <c r="A124" s="98"/>
      <c r="B124" s="99"/>
      <c r="C124" s="80"/>
      <c r="D124" s="39" t="s">
        <v>26</v>
      </c>
      <c r="E124" s="21">
        <f t="shared" ref="E124:L124" si="94">E19+E24+E29+E49+E54+E59+E64+E69+E84+E99+E104+E109</f>
        <v>125288.29999999999</v>
      </c>
      <c r="F124" s="21">
        <f t="shared" si="94"/>
        <v>171189.6</v>
      </c>
      <c r="G124" s="21">
        <f t="shared" si="94"/>
        <v>177624.50000000003</v>
      </c>
      <c r="H124" s="21">
        <f t="shared" si="94"/>
        <v>236428.37</v>
      </c>
      <c r="I124" s="21">
        <f t="shared" si="94"/>
        <v>163826.20000000001</v>
      </c>
      <c r="J124" s="21">
        <f t="shared" si="94"/>
        <v>154405.20000000001</v>
      </c>
      <c r="K124" s="21">
        <f t="shared" si="94"/>
        <v>156162.5</v>
      </c>
      <c r="L124" s="21">
        <f t="shared" si="94"/>
        <v>268389.90000000002</v>
      </c>
      <c r="M124" s="21">
        <f t="shared" si="93"/>
        <v>1453314.5699999998</v>
      </c>
    </row>
    <row r="125" spans="1:13" x14ac:dyDescent="0.25">
      <c r="A125" s="98"/>
      <c r="B125" s="99"/>
      <c r="C125" s="81"/>
      <c r="D125" s="39" t="s">
        <v>27</v>
      </c>
      <c r="E125" s="21">
        <f t="shared" ref="E125:L125" si="95">E20+E25+E30+E50+E55+E60+E65+E70+E85+E100+E105+E110</f>
        <v>60461.5</v>
      </c>
      <c r="F125" s="21">
        <f t="shared" si="95"/>
        <v>72871.45199999999</v>
      </c>
      <c r="G125" s="21">
        <f t="shared" si="95"/>
        <v>68755</v>
      </c>
      <c r="H125" s="21">
        <f t="shared" si="95"/>
        <v>83500</v>
      </c>
      <c r="I125" s="21">
        <f t="shared" si="95"/>
        <v>84750</v>
      </c>
      <c r="J125" s="21">
        <f t="shared" si="95"/>
        <v>86100</v>
      </c>
      <c r="K125" s="21">
        <f t="shared" si="95"/>
        <v>87400</v>
      </c>
      <c r="L125" s="21">
        <f t="shared" si="95"/>
        <v>88600</v>
      </c>
      <c r="M125" s="21">
        <f t="shared" si="93"/>
        <v>632437.95200000005</v>
      </c>
    </row>
    <row r="126" spans="1:13" x14ac:dyDescent="0.25">
      <c r="A126" s="98"/>
      <c r="B126" s="99"/>
      <c r="C126" s="79" t="s">
        <v>75</v>
      </c>
      <c r="D126" s="49" t="s">
        <v>20</v>
      </c>
      <c r="E126" s="21">
        <f>E127+E128+E129+E130</f>
        <v>0</v>
      </c>
      <c r="F126" s="21">
        <f t="shared" ref="F126:L126" si="96">F127+F128+F129+F130</f>
        <v>66183</v>
      </c>
      <c r="G126" s="21">
        <f t="shared" si="96"/>
        <v>0</v>
      </c>
      <c r="H126" s="21">
        <f t="shared" si="96"/>
        <v>0</v>
      </c>
      <c r="I126" s="21">
        <f t="shared" si="96"/>
        <v>0</v>
      </c>
      <c r="J126" s="21">
        <f t="shared" si="96"/>
        <v>0</v>
      </c>
      <c r="K126" s="21">
        <f t="shared" si="96"/>
        <v>0</v>
      </c>
      <c r="L126" s="21">
        <f t="shared" si="96"/>
        <v>0</v>
      </c>
      <c r="M126" s="21">
        <f>M127+M128+M129+M130</f>
        <v>66183</v>
      </c>
    </row>
    <row r="127" spans="1:13" x14ac:dyDescent="0.25">
      <c r="A127" s="98"/>
      <c r="B127" s="99"/>
      <c r="C127" s="80"/>
      <c r="D127" s="49" t="s">
        <v>24</v>
      </c>
      <c r="E127" s="21">
        <f>E32</f>
        <v>0</v>
      </c>
      <c r="F127" s="21">
        <f>F32</f>
        <v>0</v>
      </c>
      <c r="G127" s="21">
        <f t="shared" ref="G127:I127" si="97">G32</f>
        <v>0</v>
      </c>
      <c r="H127" s="21">
        <f t="shared" si="97"/>
        <v>0</v>
      </c>
      <c r="I127" s="21">
        <f t="shared" si="97"/>
        <v>0</v>
      </c>
      <c r="J127" s="21">
        <f t="shared" ref="J127:L127" si="98">J32</f>
        <v>0</v>
      </c>
      <c r="K127" s="21">
        <f t="shared" si="98"/>
        <v>0</v>
      </c>
      <c r="L127" s="21">
        <f t="shared" si="98"/>
        <v>0</v>
      </c>
      <c r="M127" s="21">
        <f>SUM(E127:L127)</f>
        <v>0</v>
      </c>
    </row>
    <row r="128" spans="1:13" x14ac:dyDescent="0.25">
      <c r="A128" s="98"/>
      <c r="B128" s="99"/>
      <c r="C128" s="80"/>
      <c r="D128" s="49" t="s">
        <v>25</v>
      </c>
      <c r="E128" s="21">
        <f t="shared" ref="E128" si="99">E33</f>
        <v>0</v>
      </c>
      <c r="F128" s="21">
        <f t="shared" ref="F128:I130" si="100">F33</f>
        <v>59564.7</v>
      </c>
      <c r="G128" s="21">
        <f t="shared" si="100"/>
        <v>0</v>
      </c>
      <c r="H128" s="21">
        <f t="shared" si="100"/>
        <v>0</v>
      </c>
      <c r="I128" s="21">
        <f t="shared" si="100"/>
        <v>0</v>
      </c>
      <c r="J128" s="21">
        <f t="shared" ref="J128:L128" si="101">J33</f>
        <v>0</v>
      </c>
      <c r="K128" s="21">
        <f t="shared" si="101"/>
        <v>0</v>
      </c>
      <c r="L128" s="21">
        <f t="shared" si="101"/>
        <v>0</v>
      </c>
      <c r="M128" s="21">
        <f t="shared" ref="M128:M130" si="102">SUM(E128:L128)</f>
        <v>59564.7</v>
      </c>
    </row>
    <row r="129" spans="1:15" x14ac:dyDescent="0.25">
      <c r="A129" s="98"/>
      <c r="B129" s="99"/>
      <c r="C129" s="80"/>
      <c r="D129" s="49" t="s">
        <v>26</v>
      </c>
      <c r="E129" s="21">
        <f t="shared" ref="E129" si="103">E34</f>
        <v>0</v>
      </c>
      <c r="F129" s="21">
        <f t="shared" si="100"/>
        <v>6618.3</v>
      </c>
      <c r="G129" s="21">
        <f t="shared" si="100"/>
        <v>0</v>
      </c>
      <c r="H129" s="21">
        <f t="shared" si="100"/>
        <v>0</v>
      </c>
      <c r="I129" s="21">
        <f t="shared" si="100"/>
        <v>0</v>
      </c>
      <c r="J129" s="21">
        <f t="shared" ref="J129:L129" si="104">J34</f>
        <v>0</v>
      </c>
      <c r="K129" s="21">
        <f t="shared" si="104"/>
        <v>0</v>
      </c>
      <c r="L129" s="21">
        <f t="shared" si="104"/>
        <v>0</v>
      </c>
      <c r="M129" s="21">
        <f t="shared" si="102"/>
        <v>6618.3</v>
      </c>
    </row>
    <row r="130" spans="1:15" x14ac:dyDescent="0.25">
      <c r="A130" s="98"/>
      <c r="B130" s="99"/>
      <c r="C130" s="81"/>
      <c r="D130" s="49" t="s">
        <v>27</v>
      </c>
      <c r="E130" s="21">
        <f t="shared" ref="E130" si="105">E35</f>
        <v>0</v>
      </c>
      <c r="F130" s="21">
        <f t="shared" si="100"/>
        <v>0</v>
      </c>
      <c r="G130" s="21">
        <f t="shared" si="100"/>
        <v>0</v>
      </c>
      <c r="H130" s="21">
        <f t="shared" si="100"/>
        <v>0</v>
      </c>
      <c r="I130" s="21">
        <f t="shared" si="100"/>
        <v>0</v>
      </c>
      <c r="J130" s="21">
        <f t="shared" ref="J130:L130" si="106">J35</f>
        <v>0</v>
      </c>
      <c r="K130" s="21">
        <f t="shared" si="106"/>
        <v>0</v>
      </c>
      <c r="L130" s="21">
        <f t="shared" si="106"/>
        <v>0</v>
      </c>
      <c r="M130" s="21">
        <f t="shared" si="102"/>
        <v>0</v>
      </c>
    </row>
    <row r="131" spans="1:15" x14ac:dyDescent="0.25">
      <c r="A131" s="98"/>
      <c r="B131" s="99"/>
      <c r="C131" s="79" t="s">
        <v>68</v>
      </c>
      <c r="D131" s="43" t="s">
        <v>20</v>
      </c>
      <c r="E131" s="21">
        <f>SUM(E132:E135)</f>
        <v>3600</v>
      </c>
      <c r="F131" s="21">
        <f t="shared" ref="F131:L131" si="107">SUM(F132:F135)</f>
        <v>5754</v>
      </c>
      <c r="G131" s="21">
        <f t="shared" si="107"/>
        <v>2500</v>
      </c>
      <c r="H131" s="21">
        <f t="shared" si="107"/>
        <v>0</v>
      </c>
      <c r="I131" s="21">
        <f t="shared" si="107"/>
        <v>200000</v>
      </c>
      <c r="J131" s="21">
        <f t="shared" si="107"/>
        <v>220386.09999999998</v>
      </c>
      <c r="K131" s="21">
        <f t="shared" si="107"/>
        <v>0</v>
      </c>
      <c r="L131" s="21">
        <f t="shared" si="107"/>
        <v>0</v>
      </c>
      <c r="M131" s="21">
        <f t="shared" ref="M131" si="108">SUM(M132:M135)</f>
        <v>432240.10000000003</v>
      </c>
    </row>
    <row r="132" spans="1:15" x14ac:dyDescent="0.25">
      <c r="A132" s="98"/>
      <c r="B132" s="99"/>
      <c r="C132" s="80"/>
      <c r="D132" s="43" t="s">
        <v>24</v>
      </c>
      <c r="E132" s="21">
        <f>E37+E72+E112</f>
        <v>0</v>
      </c>
      <c r="F132" s="21">
        <f t="shared" ref="F132:M132" si="109">F37+F72+F112</f>
        <v>0</v>
      </c>
      <c r="G132" s="21">
        <f t="shared" si="109"/>
        <v>0</v>
      </c>
      <c r="H132" s="21">
        <f t="shared" si="109"/>
        <v>0</v>
      </c>
      <c r="I132" s="21">
        <f t="shared" si="109"/>
        <v>0</v>
      </c>
      <c r="J132" s="21">
        <f t="shared" si="109"/>
        <v>0</v>
      </c>
      <c r="K132" s="21">
        <f t="shared" si="109"/>
        <v>0</v>
      </c>
      <c r="L132" s="21">
        <f t="shared" si="109"/>
        <v>0</v>
      </c>
      <c r="M132" s="21">
        <f t="shared" si="109"/>
        <v>0</v>
      </c>
    </row>
    <row r="133" spans="1:15" x14ac:dyDescent="0.25">
      <c r="A133" s="98"/>
      <c r="B133" s="99"/>
      <c r="C133" s="80"/>
      <c r="D133" s="43" t="s">
        <v>25</v>
      </c>
      <c r="E133" s="21">
        <f t="shared" ref="E133:M135" si="110">E38+E73+E113</f>
        <v>0</v>
      </c>
      <c r="F133" s="21">
        <f t="shared" si="110"/>
        <v>0</v>
      </c>
      <c r="G133" s="21">
        <f t="shared" si="110"/>
        <v>0</v>
      </c>
      <c r="H133" s="21">
        <f t="shared" si="110"/>
        <v>0</v>
      </c>
      <c r="I133" s="21">
        <f t="shared" si="110"/>
        <v>180000</v>
      </c>
      <c r="J133" s="21">
        <f t="shared" si="110"/>
        <v>185971.9</v>
      </c>
      <c r="K133" s="21">
        <f t="shared" si="110"/>
        <v>0</v>
      </c>
      <c r="L133" s="21">
        <f t="shared" si="110"/>
        <v>0</v>
      </c>
      <c r="M133" s="21">
        <f t="shared" si="110"/>
        <v>365971.9</v>
      </c>
    </row>
    <row r="134" spans="1:15" x14ac:dyDescent="0.25">
      <c r="A134" s="98"/>
      <c r="B134" s="99"/>
      <c r="C134" s="80"/>
      <c r="D134" s="43" t="s">
        <v>26</v>
      </c>
      <c r="E134" s="21">
        <f t="shared" si="110"/>
        <v>3600</v>
      </c>
      <c r="F134" s="21">
        <f t="shared" si="110"/>
        <v>5754</v>
      </c>
      <c r="G134" s="21">
        <f t="shared" si="110"/>
        <v>2500</v>
      </c>
      <c r="H134" s="21">
        <f t="shared" si="110"/>
        <v>0</v>
      </c>
      <c r="I134" s="21">
        <f t="shared" si="110"/>
        <v>20000</v>
      </c>
      <c r="J134" s="21">
        <f t="shared" si="110"/>
        <v>34414.199999999997</v>
      </c>
      <c r="K134" s="21">
        <f t="shared" si="110"/>
        <v>0</v>
      </c>
      <c r="L134" s="21">
        <f t="shared" si="110"/>
        <v>0</v>
      </c>
      <c r="M134" s="21">
        <f t="shared" si="110"/>
        <v>66268.2</v>
      </c>
    </row>
    <row r="135" spans="1:15" x14ac:dyDescent="0.25">
      <c r="A135" s="98"/>
      <c r="B135" s="99"/>
      <c r="C135" s="81"/>
      <c r="D135" s="43" t="s">
        <v>27</v>
      </c>
      <c r="E135" s="21">
        <f t="shared" si="110"/>
        <v>0</v>
      </c>
      <c r="F135" s="21">
        <f t="shared" si="110"/>
        <v>0</v>
      </c>
      <c r="G135" s="21">
        <f t="shared" si="110"/>
        <v>0</v>
      </c>
      <c r="H135" s="21">
        <f t="shared" si="110"/>
        <v>0</v>
      </c>
      <c r="I135" s="21">
        <f t="shared" si="110"/>
        <v>0</v>
      </c>
      <c r="J135" s="21">
        <f t="shared" si="110"/>
        <v>0</v>
      </c>
      <c r="K135" s="21">
        <f t="shared" si="110"/>
        <v>0</v>
      </c>
      <c r="L135" s="21">
        <f t="shared" si="110"/>
        <v>0</v>
      </c>
      <c r="M135" s="21">
        <f t="shared" si="110"/>
        <v>0</v>
      </c>
    </row>
    <row r="136" spans="1:15" x14ac:dyDescent="0.25">
      <c r="A136" s="98"/>
      <c r="B136" s="99"/>
      <c r="C136" s="70" t="s">
        <v>37</v>
      </c>
      <c r="D136" s="43" t="s">
        <v>20</v>
      </c>
      <c r="E136" s="21">
        <f>SUM(E137:E140)</f>
        <v>216475.19999999998</v>
      </c>
      <c r="F136" s="21">
        <f t="shared" ref="F136:L136" si="111">SUM(F137:F140)</f>
        <v>380050.95199999999</v>
      </c>
      <c r="G136" s="21">
        <f t="shared" si="111"/>
        <v>276322.70000000007</v>
      </c>
      <c r="H136" s="21">
        <f t="shared" si="111"/>
        <v>403533.17000000004</v>
      </c>
      <c r="I136" s="21">
        <f t="shared" si="111"/>
        <v>683403.5</v>
      </c>
      <c r="J136" s="21">
        <f t="shared" si="111"/>
        <v>581423.5</v>
      </c>
      <c r="K136" s="21">
        <f t="shared" si="111"/>
        <v>368738.9</v>
      </c>
      <c r="L136" s="21">
        <f t="shared" si="111"/>
        <v>356989.9</v>
      </c>
      <c r="M136" s="21">
        <f>SUM(M137:M140)</f>
        <v>3266937.8219999997</v>
      </c>
    </row>
    <row r="137" spans="1:15" x14ac:dyDescent="0.25">
      <c r="A137" s="98"/>
      <c r="B137" s="99"/>
      <c r="C137" s="70"/>
      <c r="D137" s="43" t="s">
        <v>24</v>
      </c>
      <c r="E137" s="21">
        <f>E122+E127+E132</f>
        <v>0</v>
      </c>
      <c r="F137" s="21">
        <f t="shared" ref="F137:I137" si="112">F122+F127+F132</f>
        <v>0</v>
      </c>
      <c r="G137" s="21">
        <f t="shared" si="112"/>
        <v>177.3</v>
      </c>
      <c r="H137" s="21">
        <f t="shared" si="112"/>
        <v>236.1</v>
      </c>
      <c r="I137" s="21">
        <f t="shared" si="112"/>
        <v>0</v>
      </c>
      <c r="J137" s="21">
        <f t="shared" ref="J137:L137" si="113">J122+J127+J132</f>
        <v>0</v>
      </c>
      <c r="K137" s="21">
        <f t="shared" si="113"/>
        <v>0</v>
      </c>
      <c r="L137" s="21">
        <f t="shared" si="113"/>
        <v>0</v>
      </c>
      <c r="M137" s="21">
        <f>SUM(E137:L137)</f>
        <v>413.4</v>
      </c>
    </row>
    <row r="138" spans="1:15" x14ac:dyDescent="0.25">
      <c r="A138" s="98"/>
      <c r="B138" s="99"/>
      <c r="C138" s="70"/>
      <c r="D138" s="43" t="s">
        <v>25</v>
      </c>
      <c r="E138" s="21">
        <f t="shared" ref="E138:I138" si="114">E123+E128+E133</f>
        <v>27125.4</v>
      </c>
      <c r="F138" s="21">
        <f t="shared" si="114"/>
        <v>123617.59999999999</v>
      </c>
      <c r="G138" s="21">
        <f t="shared" si="114"/>
        <v>27265.9</v>
      </c>
      <c r="H138" s="21">
        <f t="shared" si="114"/>
        <v>83368.700000000012</v>
      </c>
      <c r="I138" s="21">
        <f t="shared" si="114"/>
        <v>414827.3</v>
      </c>
      <c r="J138" s="21">
        <f t="shared" ref="J138:L138" si="115">J123+J128+J133</f>
        <v>306504.09999999998</v>
      </c>
      <c r="K138" s="21">
        <f t="shared" si="115"/>
        <v>125176.40000000001</v>
      </c>
      <c r="L138" s="21">
        <f t="shared" si="115"/>
        <v>0</v>
      </c>
      <c r="M138" s="21">
        <f t="shared" ref="M138:M140" si="116">SUM(E138:L138)</f>
        <v>1107885.3999999999</v>
      </c>
    </row>
    <row r="139" spans="1:15" x14ac:dyDescent="0.25">
      <c r="A139" s="98"/>
      <c r="B139" s="99"/>
      <c r="C139" s="70"/>
      <c r="D139" s="43" t="s">
        <v>26</v>
      </c>
      <c r="E139" s="21">
        <f t="shared" ref="E139:I139" si="117">E124+E129+E134</f>
        <v>128888.29999999999</v>
      </c>
      <c r="F139" s="21">
        <f t="shared" si="117"/>
        <v>183561.9</v>
      </c>
      <c r="G139" s="21">
        <f t="shared" si="117"/>
        <v>180124.50000000003</v>
      </c>
      <c r="H139" s="21">
        <f t="shared" si="117"/>
        <v>236428.37</v>
      </c>
      <c r="I139" s="21">
        <f t="shared" si="117"/>
        <v>183826.2</v>
      </c>
      <c r="J139" s="21">
        <f t="shared" ref="J139:L139" si="118">J124+J129+J134</f>
        <v>188819.40000000002</v>
      </c>
      <c r="K139" s="21">
        <f t="shared" si="118"/>
        <v>156162.5</v>
      </c>
      <c r="L139" s="21">
        <f t="shared" si="118"/>
        <v>268389.90000000002</v>
      </c>
      <c r="M139" s="21">
        <f t="shared" si="116"/>
        <v>1526201.0699999998</v>
      </c>
    </row>
    <row r="140" spans="1:15" x14ac:dyDescent="0.25">
      <c r="A140" s="100"/>
      <c r="B140" s="101"/>
      <c r="C140" s="70"/>
      <c r="D140" s="43" t="s">
        <v>27</v>
      </c>
      <c r="E140" s="21">
        <f t="shared" ref="E140:I140" si="119">E125+E130+E135</f>
        <v>60461.5</v>
      </c>
      <c r="F140" s="21">
        <f t="shared" si="119"/>
        <v>72871.45199999999</v>
      </c>
      <c r="G140" s="21">
        <f t="shared" si="119"/>
        <v>68755</v>
      </c>
      <c r="H140" s="21">
        <f t="shared" si="119"/>
        <v>83500</v>
      </c>
      <c r="I140" s="21">
        <f t="shared" si="119"/>
        <v>84750</v>
      </c>
      <c r="J140" s="21">
        <f t="shared" ref="J140:L140" si="120">J125+J130+J135</f>
        <v>86100</v>
      </c>
      <c r="K140" s="21">
        <f t="shared" si="120"/>
        <v>87400</v>
      </c>
      <c r="L140" s="21">
        <f t="shared" si="120"/>
        <v>88600</v>
      </c>
      <c r="M140" s="21">
        <f t="shared" si="116"/>
        <v>632437.95200000005</v>
      </c>
    </row>
    <row r="141" spans="1:15" x14ac:dyDescent="0.25">
      <c r="O141" s="23"/>
    </row>
    <row r="142" spans="1:15" ht="16.5" x14ac:dyDescent="0.25">
      <c r="A142" s="92" t="s">
        <v>51</v>
      </c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23"/>
    </row>
    <row r="143" spans="1:15" ht="16.5" x14ac:dyDescent="0.25">
      <c r="A143" s="41" t="s">
        <v>66</v>
      </c>
      <c r="B143" s="41"/>
      <c r="C143" s="41"/>
      <c r="D143" s="41"/>
      <c r="E143" s="41"/>
      <c r="F143" s="41"/>
      <c r="G143" s="56"/>
      <c r="H143" s="56"/>
      <c r="I143" s="56"/>
      <c r="J143" s="56"/>
      <c r="K143" s="56"/>
      <c r="L143" s="56"/>
      <c r="M143" s="56"/>
      <c r="N143" s="23"/>
    </row>
    <row r="144" spans="1:15" ht="16.5" x14ac:dyDescent="0.25">
      <c r="A144" s="50" t="s">
        <v>75</v>
      </c>
      <c r="B144" s="92" t="s">
        <v>76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</row>
    <row r="145" spans="1:13" ht="16.5" x14ac:dyDescent="0.25">
      <c r="A145" s="34" t="s">
        <v>52</v>
      </c>
      <c r="B145" s="35"/>
      <c r="C145" s="35"/>
      <c r="D145" s="35"/>
      <c r="E145" s="35"/>
      <c r="F145" s="35"/>
      <c r="G145" s="57"/>
      <c r="H145" s="58"/>
      <c r="I145" s="58"/>
      <c r="J145" s="64"/>
      <c r="K145" s="64"/>
      <c r="L145" s="64"/>
      <c r="M145" s="64"/>
    </row>
    <row r="146" spans="1:13" ht="16.5" x14ac:dyDescent="0.25">
      <c r="A146" s="34" t="s">
        <v>53</v>
      </c>
      <c r="B146" s="35"/>
      <c r="C146" s="35"/>
      <c r="D146" s="35"/>
      <c r="E146" s="35"/>
      <c r="F146" s="35"/>
      <c r="G146" s="57"/>
      <c r="H146" s="57"/>
      <c r="I146" s="57"/>
      <c r="J146" s="57"/>
      <c r="K146" s="57"/>
      <c r="L146" s="57"/>
      <c r="M146" s="58"/>
    </row>
    <row r="147" spans="1:13" ht="16.5" x14ac:dyDescent="0.25">
      <c r="A147" s="34" t="s">
        <v>54</v>
      </c>
      <c r="B147" s="35"/>
      <c r="C147" s="35"/>
      <c r="D147" s="35"/>
      <c r="E147" s="35"/>
      <c r="F147" s="35"/>
      <c r="G147" s="58"/>
      <c r="H147" s="57"/>
      <c r="I147" s="57"/>
      <c r="J147" s="57"/>
      <c r="K147" s="57"/>
      <c r="L147" s="57"/>
      <c r="M147" s="64"/>
    </row>
    <row r="148" spans="1:13" ht="16.5" x14ac:dyDescent="0.25">
      <c r="A148" s="34" t="s">
        <v>71</v>
      </c>
      <c r="B148" s="35"/>
      <c r="C148" s="35"/>
      <c r="D148" s="35"/>
      <c r="E148" s="35"/>
      <c r="F148" s="35"/>
      <c r="G148" s="58"/>
      <c r="H148" s="57"/>
      <c r="I148" s="57"/>
      <c r="J148" s="57"/>
      <c r="K148" s="57"/>
      <c r="L148" s="57"/>
      <c r="M148" s="57"/>
    </row>
  </sheetData>
  <mergeCells count="67">
    <mergeCell ref="C131:C135"/>
    <mergeCell ref="C126:C130"/>
    <mergeCell ref="A96:A100"/>
    <mergeCell ref="B96:B100"/>
    <mergeCell ref="C96:C100"/>
    <mergeCell ref="A101:A105"/>
    <mergeCell ref="C111:C115"/>
    <mergeCell ref="C116:C120"/>
    <mergeCell ref="B106:B120"/>
    <mergeCell ref="A106:A120"/>
    <mergeCell ref="C106:C110"/>
    <mergeCell ref="B101:B105"/>
    <mergeCell ref="C101:C105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A66:A80"/>
    <mergeCell ref="A91:A95"/>
    <mergeCell ref="B91:B95"/>
    <mergeCell ref="B144:N144"/>
    <mergeCell ref="A142:M142"/>
    <mergeCell ref="A61:A65"/>
    <mergeCell ref="B61:B65"/>
    <mergeCell ref="C61:C65"/>
    <mergeCell ref="C66:C70"/>
    <mergeCell ref="C121:C125"/>
    <mergeCell ref="A86:A90"/>
    <mergeCell ref="B86:B90"/>
    <mergeCell ref="C86:C90"/>
    <mergeCell ref="A81:A85"/>
    <mergeCell ref="C71:C75"/>
    <mergeCell ref="B81:B85"/>
    <mergeCell ref="C136:C140"/>
    <mergeCell ref="A121:B140"/>
    <mergeCell ref="C76:C80"/>
    <mergeCell ref="K1:M4"/>
    <mergeCell ref="K5:M5"/>
    <mergeCell ref="K6:M6"/>
    <mergeCell ref="K7:M7"/>
    <mergeCell ref="B21:B25"/>
    <mergeCell ref="A9:M9"/>
    <mergeCell ref="A10:M10"/>
    <mergeCell ref="A12:A14"/>
    <mergeCell ref="B12:B14"/>
    <mergeCell ref="C12:C14"/>
    <mergeCell ref="D12:D14"/>
    <mergeCell ref="E12:M13"/>
    <mergeCell ref="A16:A20"/>
    <mergeCell ref="B16:B20"/>
    <mergeCell ref="C16:C20"/>
    <mergeCell ref="A21:A25"/>
    <mergeCell ref="C51:C55"/>
    <mergeCell ref="C26:C30"/>
    <mergeCell ref="C56:C60"/>
    <mergeCell ref="B46:B50"/>
    <mergeCell ref="C46:C50"/>
    <mergeCell ref="B51:B55"/>
    <mergeCell ref="B26:B45"/>
  </mergeCells>
  <pageMargins left="0.31496062992125984" right="0.15748031496062992" top="0.59" bottom="0.23622047244094491" header="0.61" footer="0.31496062992125984"/>
  <pageSetup paperSize="9" scale="74" fitToHeight="4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2024-01-30T07:44:22Z</dcterms:modified>
</cp:coreProperties>
</file>